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ROINFRA\2024\PGD\Agosto 2024\27 - 23081.0179452024-99 - Telhado do prédio 18 CCNE\Licitação\Licitação\"/>
    </mc:Choice>
  </mc:AlternateContent>
  <bookViews>
    <workbookView xWindow="0" yWindow="0" windowWidth="10965" windowHeight="3900"/>
  </bookViews>
  <sheets>
    <sheet name="Orçamento Sintético" sheetId="1" r:id="rId1"/>
    <sheet name="CRONOGRAMA " sheetId="2" r:id="rId2"/>
  </sheets>
  <calcPr calcId="162913"/>
</workbook>
</file>

<file path=xl/calcChain.xml><?xml version="1.0" encoding="utf-8"?>
<calcChain xmlns="http://schemas.openxmlformats.org/spreadsheetml/2006/main">
  <c r="L45" i="1" l="1"/>
  <c r="K45" i="1"/>
  <c r="M45" i="1" s="1"/>
  <c r="J45" i="1"/>
  <c r="M18" i="1"/>
  <c r="M59" i="1" l="1"/>
  <c r="M56" i="1"/>
  <c r="M53" i="1"/>
  <c r="M50" i="1"/>
  <c r="L38" i="1"/>
  <c r="K38" i="1"/>
  <c r="M38" i="1" s="1"/>
  <c r="J38" i="1"/>
  <c r="F19" i="2" l="1"/>
  <c r="E19" i="2" s="1"/>
  <c r="F17" i="2"/>
  <c r="E17" i="2" s="1"/>
  <c r="F15" i="2"/>
  <c r="C15" i="2" s="1"/>
  <c r="F13" i="2"/>
  <c r="C13" i="2" s="1"/>
  <c r="F7" i="2"/>
  <c r="E7" i="2" s="1"/>
  <c r="F5" i="2"/>
  <c r="B18" i="2"/>
  <c r="B16" i="2"/>
  <c r="B14" i="2"/>
  <c r="F18" i="2"/>
  <c r="F16" i="2"/>
  <c r="F14" i="2"/>
  <c r="B12" i="2"/>
  <c r="B10" i="2"/>
  <c r="B8" i="2"/>
  <c r="B6" i="2"/>
  <c r="B4" i="2"/>
  <c r="F12" i="2"/>
  <c r="F10" i="2"/>
  <c r="F8" i="2"/>
  <c r="F6" i="2"/>
  <c r="F4" i="2"/>
  <c r="D19" i="2" l="1"/>
  <c r="C17" i="2"/>
  <c r="D17" i="2"/>
  <c r="C5" i="2"/>
  <c r="E15" i="2"/>
  <c r="C19" i="2"/>
  <c r="D15" i="2"/>
  <c r="D5" i="2"/>
  <c r="D13" i="2"/>
  <c r="E5" i="2"/>
  <c r="C7" i="2"/>
  <c r="E13" i="2"/>
  <c r="D7" i="2"/>
  <c r="L60" i="1" l="1"/>
  <c r="K60" i="1"/>
  <c r="M60" i="1" s="1"/>
  <c r="J60" i="1"/>
  <c r="J58" i="1"/>
  <c r="K58" i="1"/>
  <c r="M58" i="1" s="1"/>
  <c r="L58" i="1"/>
  <c r="L57" i="1"/>
  <c r="K57" i="1"/>
  <c r="J57" i="1"/>
  <c r="J55" i="1"/>
  <c r="K55" i="1"/>
  <c r="M55" i="1" s="1"/>
  <c r="L55" i="1"/>
  <c r="L54" i="1"/>
  <c r="K54" i="1"/>
  <c r="M54" i="1" s="1"/>
  <c r="J54" i="1"/>
  <c r="J52" i="1"/>
  <c r="K52" i="1"/>
  <c r="L52" i="1"/>
  <c r="M52" i="1" s="1"/>
  <c r="L51" i="1"/>
  <c r="K51" i="1"/>
  <c r="M51" i="1" s="1"/>
  <c r="J51" i="1"/>
  <c r="J49" i="1"/>
  <c r="K49" i="1"/>
  <c r="L49" i="1"/>
  <c r="M49" i="1"/>
  <c r="L48" i="1"/>
  <c r="K48" i="1"/>
  <c r="J48" i="1"/>
  <c r="J30" i="1"/>
  <c r="K30" i="1"/>
  <c r="M30" i="1" s="1"/>
  <c r="L30" i="1"/>
  <c r="J31" i="1"/>
  <c r="K31" i="1"/>
  <c r="L31" i="1"/>
  <c r="J32" i="1"/>
  <c r="K32" i="1"/>
  <c r="L32" i="1"/>
  <c r="J33" i="1"/>
  <c r="K33" i="1"/>
  <c r="M33" i="1" s="1"/>
  <c r="L33" i="1"/>
  <c r="J34" i="1"/>
  <c r="K34" i="1"/>
  <c r="L34" i="1"/>
  <c r="M34" i="1" s="1"/>
  <c r="J35" i="1"/>
  <c r="K35" i="1"/>
  <c r="L35" i="1"/>
  <c r="M35" i="1" s="1"/>
  <c r="J36" i="1"/>
  <c r="K36" i="1"/>
  <c r="L36" i="1"/>
  <c r="M36" i="1" s="1"/>
  <c r="J37" i="1"/>
  <c r="K37" i="1"/>
  <c r="L37" i="1"/>
  <c r="J39" i="1"/>
  <c r="K39" i="1"/>
  <c r="L39" i="1"/>
  <c r="J40" i="1"/>
  <c r="K40" i="1"/>
  <c r="L40" i="1"/>
  <c r="M40" i="1" s="1"/>
  <c r="J41" i="1"/>
  <c r="K41" i="1"/>
  <c r="L41" i="1"/>
  <c r="M41" i="1" s="1"/>
  <c r="J42" i="1"/>
  <c r="K42" i="1"/>
  <c r="M42" i="1" s="1"/>
  <c r="L42" i="1"/>
  <c r="J43" i="1"/>
  <c r="K43" i="1"/>
  <c r="M43" i="1" s="1"/>
  <c r="L43" i="1"/>
  <c r="J44" i="1"/>
  <c r="K44" i="1"/>
  <c r="M44" i="1" s="1"/>
  <c r="L44" i="1"/>
  <c r="J46" i="1"/>
  <c r="K46" i="1"/>
  <c r="M46" i="1" s="1"/>
  <c r="L46" i="1"/>
  <c r="L29" i="1"/>
  <c r="K29" i="1"/>
  <c r="J29" i="1"/>
  <c r="J20" i="1"/>
  <c r="K20" i="1"/>
  <c r="M20" i="1" s="1"/>
  <c r="L20" i="1"/>
  <c r="J21" i="1"/>
  <c r="K21" i="1"/>
  <c r="L21" i="1"/>
  <c r="J22" i="1"/>
  <c r="K22" i="1"/>
  <c r="L22" i="1"/>
  <c r="J23" i="1"/>
  <c r="K23" i="1"/>
  <c r="L23" i="1"/>
  <c r="J24" i="1"/>
  <c r="K24" i="1"/>
  <c r="M24" i="1" s="1"/>
  <c r="L24" i="1"/>
  <c r="J25" i="1"/>
  <c r="K25" i="1"/>
  <c r="L25" i="1"/>
  <c r="J26" i="1"/>
  <c r="K26" i="1"/>
  <c r="L26" i="1"/>
  <c r="J27" i="1"/>
  <c r="K27" i="1"/>
  <c r="L27" i="1"/>
  <c r="L19" i="1"/>
  <c r="K19" i="1"/>
  <c r="M19" i="1" s="1"/>
  <c r="J19" i="1"/>
  <c r="J8" i="1"/>
  <c r="J9" i="1"/>
  <c r="J10" i="1"/>
  <c r="J11" i="1"/>
  <c r="J12" i="1"/>
  <c r="J13" i="1"/>
  <c r="J14" i="1"/>
  <c r="J15" i="1"/>
  <c r="J16" i="1"/>
  <c r="J17" i="1"/>
  <c r="K8" i="1"/>
  <c r="L8" i="1"/>
  <c r="M8" i="1" s="1"/>
  <c r="K9" i="1"/>
  <c r="M9" i="1" s="1"/>
  <c r="L9" i="1"/>
  <c r="K10" i="1"/>
  <c r="M10" i="1" s="1"/>
  <c r="L10" i="1"/>
  <c r="K11" i="1"/>
  <c r="M11" i="1" s="1"/>
  <c r="L11" i="1"/>
  <c r="K12" i="1"/>
  <c r="M12" i="1" s="1"/>
  <c r="L12" i="1"/>
  <c r="K13" i="1"/>
  <c r="M13" i="1" s="1"/>
  <c r="L13" i="1"/>
  <c r="K14" i="1"/>
  <c r="M14" i="1" s="1"/>
  <c r="L14" i="1"/>
  <c r="K15" i="1"/>
  <c r="L15" i="1"/>
  <c r="K16" i="1"/>
  <c r="L16" i="1"/>
  <c r="M16" i="1" s="1"/>
  <c r="K17" i="1"/>
  <c r="M17" i="1" s="1"/>
  <c r="L17" i="1"/>
  <c r="L7" i="1"/>
  <c r="K7" i="1"/>
  <c r="M7" i="1" s="1"/>
  <c r="J7" i="1"/>
  <c r="M21" i="1" l="1"/>
  <c r="M26" i="1"/>
  <c r="M23" i="1"/>
  <c r="M25" i="1"/>
  <c r="M22" i="1"/>
  <c r="M27" i="1"/>
  <c r="M37" i="1"/>
  <c r="M28" i="1" s="1"/>
  <c r="F9" i="2" s="1"/>
  <c r="M32" i="1"/>
  <c r="M31" i="1"/>
  <c r="M39" i="1"/>
  <c r="M15" i="1"/>
  <c r="L61" i="1"/>
  <c r="M6" i="1"/>
  <c r="K61" i="1"/>
  <c r="M29" i="1"/>
  <c r="M48" i="1"/>
  <c r="M47" i="1" s="1"/>
  <c r="F11" i="2" s="1"/>
  <c r="M57" i="1"/>
  <c r="C9" i="2" l="1"/>
  <c r="E9" i="2"/>
  <c r="D9" i="2"/>
  <c r="M61" i="1"/>
  <c r="L65" i="1" s="1"/>
  <c r="E11" i="2"/>
  <c r="E20" i="2" s="1"/>
  <c r="D11" i="2"/>
  <c r="D20" i="2" s="1"/>
  <c r="F20" i="2"/>
  <c r="C11" i="2"/>
  <c r="C20" i="2" s="1"/>
  <c r="F21" i="2" l="1"/>
</calcChain>
</file>

<file path=xl/sharedStrings.xml><?xml version="1.0" encoding="utf-8"?>
<sst xmlns="http://schemas.openxmlformats.org/spreadsheetml/2006/main" count="310" uniqueCount="221">
  <si>
    <t>Obra</t>
  </si>
  <si>
    <t>Bancos</t>
  </si>
  <si>
    <t>B.D.I.</t>
  </si>
  <si>
    <t>Encargos Sociais</t>
  </si>
  <si>
    <t>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</si>
  <si>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</si>
  <si>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</si>
  <si>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</si>
  <si>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</si>
  <si>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</si>
  <si>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</si>
  <si>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</si>
  <si>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</si>
  <si>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</si>
  <si>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</si>
  <si>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</si>
  <si>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</si>
  <si>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</si>
  <si>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</si>
  <si>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INICIAIS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</si>
  <si>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</si>
  <si>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</si>
  <si>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</si>
  <si>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</si>
  <si>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</si>
  <si>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</si>
  <si>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94295 </t>
  </si>
  <si>
    <t>MESTRE DE OBRAS COM ENCARGOS COMPLEMENTARES</t>
  </si>
  <si>
    <t>MES</t>
  </si>
  <si>
    <t xml:space="preserve"> 98459 </t>
  </si>
  <si>
    <t>TAPUME COM TELHA METÁLICA. AF_03/2024</t>
  </si>
  <si>
    <t>m²</t>
  </si>
  <si>
    <t xml:space="preserve"> 85423 </t>
  </si>
  <si>
    <t>ISOLAMENTO DE OBRA COM TELA PLASTICA COM MALHA DE 5MM</t>
  </si>
  <si>
    <t xml:space="preserve"> 100309 </t>
  </si>
  <si>
    <t>TÉCNICO EM SEGURANÇA DO TRABALHO COM ENCARGOS COMPLEMENTARES</t>
  </si>
  <si>
    <t xml:space="preserve"> 103689 </t>
  </si>
  <si>
    <t>FORNECIMENTO E INSTALAÇÃO DE PLACA DE OBRA COM CHAPA GALVANIZADA E ESTRUTURA DE MADEIRA. AF_03/2022_PS</t>
  </si>
  <si>
    <t xml:space="preserve"> 73847/001 </t>
  </si>
  <si>
    <t>ALUGUEL CONTAINER/ALMOXARIFADO INCL INST ELET LARG=2,20 COMP=6,20M          ALT=2,50M CHAPA ACO C/NERV TRAPEZ FORRO C/ISOL TERMO/ACUSTICO         CHASSIS REFORC PISO COMPENS NAVAL</t>
  </si>
  <si>
    <t xml:space="preserve"> 73847/002 </t>
  </si>
  <si>
    <t>ALUGUEL CONTAINER/ESCRIT/WC C/1 VASO/1 LAV/1 MIC/4 CHUV LARG          =2,20M COMPR=6,20M ALT=2,50M CHAPA ACO NERV TRAPEZ FORROC/            ISOL TERMO-ACUST CHASSIS REFORC PISO COMPENS NAVAL INCL INST          ELETR/HIDRO-SANIT EXCL TRANSP/CARGA/DESCARGA</t>
  </si>
  <si>
    <t xml:space="preserve"> 11703 </t>
  </si>
  <si>
    <t>ORSE</t>
  </si>
  <si>
    <t>Barracão aberto para apoio à produção (carpintaria, central de armação, oficina, etc.) c/ tesouras, telha 4mm, piso em concreto desempolado</t>
  </si>
  <si>
    <t xml:space="preserve"> EVF 1.045 </t>
  </si>
  <si>
    <t>Próprio</t>
  </si>
  <si>
    <t>Programa de Gerenciamento de Riscos (PGR) referente ao canteiro de obras contemplando todos os documentos e exigências previstos no item 18.4.3 da NR-18 e demais normas técnicas pertinentes.</t>
  </si>
  <si>
    <t>UN</t>
  </si>
  <si>
    <t xml:space="preserve"> QUAD-ELE-003 </t>
  </si>
  <si>
    <t>ELABORAÇÃO E EXECUÇÃO DE PLANO DE GERENCIAMNETO DE RESIDUOS SÓLIDOS  E RELATORIO FOTOGRAFICO COM ART</t>
  </si>
  <si>
    <t xml:space="preserve"> 2 </t>
  </si>
  <si>
    <t>DEMOLIÇÕES/REMOÇÕES</t>
  </si>
  <si>
    <t xml:space="preserve"> 2.1 </t>
  </si>
  <si>
    <t xml:space="preserve"> 97647 </t>
  </si>
  <si>
    <t>REMOÇÃO DE TELHAS DE FIBROCIMENTO METÁLICA E CERÂMICA, DE FORMA MANUAL, SEM REAPROVEITAMENTO. AF_09/2023</t>
  </si>
  <si>
    <t xml:space="preserve"> 2.2 </t>
  </si>
  <si>
    <t xml:space="preserve"> 104803 </t>
  </si>
  <si>
    <t>REMOÇÃO CALHAS E RUFOS, DE FORMA MANUAL, SEM REAPROVEITAMENTO. AF_09/2023</t>
  </si>
  <si>
    <t>M</t>
  </si>
  <si>
    <t xml:space="preserve"> 97631 </t>
  </si>
  <si>
    <t>DEMOLIÇÃO DE ARGAMASSAS, DE FORMA MANUAL, SEM REAPROVEITAMENTO. AF_09/2023</t>
  </si>
  <si>
    <t xml:space="preserve"> 7218 </t>
  </si>
  <si>
    <t>Remoção de impermeabilização com manta asfaltica, incluso proteção mecanica</t>
  </si>
  <si>
    <t xml:space="preserve"> 97622 </t>
  </si>
  <si>
    <t>DEMOLIÇÃO DE ALVENARIA DE BLOCO FURADO, DE FORMA MANUAL, SEM REAPROVEITAMENTO. AF_09/2023</t>
  </si>
  <si>
    <t>m³</t>
  </si>
  <si>
    <t xml:space="preserve"> 97650 </t>
  </si>
  <si>
    <t>REMOÇÃO DE TRAMA E TESOURA DE MADEIRA PARA COBERTURA, DE FORMA MANUAL, SEM REAPROVEITAMENTO. AF_09/2023</t>
  </si>
  <si>
    <t xml:space="preserve"> 97645 </t>
  </si>
  <si>
    <t>REMOÇÃO DE JANELAS, DE FORMA MANUAL, SEM REAPROVEITAMENTO. AF_09/2023</t>
  </si>
  <si>
    <t xml:space="preserve"> 97628 </t>
  </si>
  <si>
    <t>DEMOLIÇÃO DE LAJES, EM CONCRETO ARMADO, DE FORMA MANUAL, SEM REAPROVEITAMENTO. AF_09/2023</t>
  </si>
  <si>
    <t xml:space="preserve"> 2.066 </t>
  </si>
  <si>
    <t>SBC (023716) REMOÇÃO E TRANSPORTE DE ENTULHO PARA ATERRO LICENCIADO</t>
  </si>
  <si>
    <t>M³</t>
  </si>
  <si>
    <t xml:space="preserve"> 3 </t>
  </si>
  <si>
    <t>COBERTURA</t>
  </si>
  <si>
    <t xml:space="preserve"> 3.1 </t>
  </si>
  <si>
    <t xml:space="preserve"> 94210 </t>
  </si>
  <si>
    <t>TELHAMENTO COM TELHA ONDULADA DE FIBROCIMENTO E = 8 MM, COM RECOBRIMENTO LATERAL DE 1 1/4 DE ONDA, INCLUSO IÇAMENTO. AF_07/2019</t>
  </si>
  <si>
    <t xml:space="preserve"> 3.2 </t>
  </si>
  <si>
    <t xml:space="preserve"> 94213 </t>
  </si>
  <si>
    <t>TELHAMENTO COM TELHA DE AÇO/ALUMÍNIO E = 0,5 MM, COM ATÉ 2 ÁGUAS, INCLUSO IÇAMENTO. AF_07/2019</t>
  </si>
  <si>
    <t xml:space="preserve"> 100327 </t>
  </si>
  <si>
    <t>RUFO EXTERNO/INTERNO EM CHAPA DE AÇO GALVANIZADO NÚMERO 26, CORTE DE 50 CM, INCLUSO IÇAMENTO. AF_07/2019</t>
  </si>
  <si>
    <t xml:space="preserve"> 101979 </t>
  </si>
  <si>
    <t>RUFO DE CAPA EM AÇO GALVANIZADO, CORTE 50. AF_11/2020</t>
  </si>
  <si>
    <t xml:space="preserve"> 94223 </t>
  </si>
  <si>
    <t>CUMEEIRA PARA TELHA DE FIBROCIMENTO ONDULADA E = 8 MM, INCLUSO ACESSÓRIOS DE FIXAÇÃO E IÇAMENTO. AF_07/2019</t>
  </si>
  <si>
    <t xml:space="preserve"> 92543 </t>
  </si>
  <si>
    <t>TRAMA DE MADEIRA COMPOSTA POR TERÇAS 6X12, A CADA 80CM, PARA TELHADOS EM TELHA ONDULADA DE FIBROCIMENTO, METÁLICA, PLÁSTICA OU TERMOACÚSTICA, INCLUSO TRANSPORTE VERTICAL. AF_07/2019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</si>
  <si>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</si>
  <si>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</si>
  <si>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92559 </t>
  </si>
  <si>
    <t xml:space="preserve"> 100368 </t>
  </si>
  <si>
    <t xml:space="preserve"> COB 01 </t>
  </si>
  <si>
    <t>REFERENCIA SINAPI (101979) - RUFO EM AÇO GALVANIZADO N 26, PARA ACABAMENTO EM CHAPEU DE EXAUSTÃO, INCLUSO MANTA ASFÁLTICA 3MM, CONFORME PROJETO, COMPLETO. AF_11/2020</t>
  </si>
  <si>
    <t xml:space="preserve"> 054047 </t>
  </si>
  <si>
    <t>SBC</t>
  </si>
  <si>
    <t>RALO ABACAXI FERRO FUNDIDO 75mm</t>
  </si>
  <si>
    <t xml:space="preserve"> 89511 </t>
  </si>
  <si>
    <t>TUBO PVC, SÉRIE R, ÁGUA PLUVIAL, DN 75 MM, FORNECIDO E INSTALADO EM RAMAL DE ENCAMINHAMENTO. AF_06/2022</t>
  </si>
  <si>
    <t xml:space="preserve"> 101964 </t>
  </si>
  <si>
    <t>LAJE PRÉ-MOLDADA UNIDIRECIONAL, BIAPOIADA, PARA FORRO, ENCHIMENTO EM CERÂMICA, VIGOTA CONVENCIONAL, ALTURA TOTAL DA LAJE (ENCHIMENTO+CAPA) = (8+3). AF_11/2020_PA</t>
  </si>
  <si>
    <t xml:space="preserve"> 4.010 </t>
  </si>
  <si>
    <t>VIGA EM CONCRETO ARMADO USINADO - FCK 20 MPA - COMPLETO COM FÔRMAS, ARMADURA, LANÇADO E ADENSADO</t>
  </si>
  <si>
    <t xml:space="preserve"> FMR 1.005 </t>
  </si>
  <si>
    <t>REFERÊNCIA SINAPI (100327) - CAPA MURO PARA PLATIBANDA EM CHAPA DE AÇO GALVANIZADO NÚMERO 26, INCLUSO IÇAMENTO. AF_07/2019</t>
  </si>
  <si>
    <t xml:space="preserve"> 87251 </t>
  </si>
  <si>
    <t>REVESTIMENTO CERÂMICO PARA PISO COM PLACAS TIPO ESMALTADA EXTRA DE DIMENSÕES 45X45 CM APLICADA EM AMBIENTES DE ÁREA MAIOR QUE 10 M2. AF_02/2023_PE</t>
  </si>
  <si>
    <t xml:space="preserve"> 4 </t>
  </si>
  <si>
    <t>IMPERMEABILIZAÇÃO</t>
  </si>
  <si>
    <t xml:space="preserve"> 4.1 </t>
  </si>
  <si>
    <t xml:space="preserve"> 98547 </t>
  </si>
  <si>
    <t>IMPERMEABILIZAÇÃO DE SUPERFÍCIE COM MANTA ASFÁLTICA, DUAS CAMADAS, INCLUSIVE APLICAÇÃO DE PRIMER ASFÁLTICO, E=3MM E E=4MM. AF_09/2023</t>
  </si>
  <si>
    <t xml:space="preserve"> 4.2 </t>
  </si>
  <si>
    <t xml:space="preserve"> 73465 </t>
  </si>
  <si>
    <t>REGULARIZAÇÃO DE CALHAS E LAJE C/ARGAMASSA 1:3 CIMENTO AREIA ALISADO COLHER, COM ADITIVO IMPERMEABILIZANTE, E=3 CM, SOBRE BASE EXISTENTE, EM PREPARO MECANIZADO</t>
  </si>
  <si>
    <t xml:space="preserve"> 5 </t>
  </si>
  <si>
    <t>REVESTIMENTO</t>
  </si>
  <si>
    <t xml:space="preserve"> 5.1 </t>
  </si>
  <si>
    <t xml:space="preserve"> 87893 </t>
  </si>
  <si>
    <t>CHAPISCO APLICADO EM ALVENARIA (SEM PRESENÇA DE VÃOS) E ESTRUTURAS DE CONCRETO DE FACHADA, COM COLHER DE PEDREIRO.  ARGAMASSA TRAÇO 1:3 COM PREPARO MANUAL. AF_10/2022</t>
  </si>
  <si>
    <t xml:space="preserve"> 5.2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</si>
  <si>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</si>
  <si>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</si>
  <si>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6 </t>
  </si>
  <si>
    <t>PINTURA</t>
  </si>
  <si>
    <t xml:space="preserve"> 6.1 </t>
  </si>
  <si>
    <t xml:space="preserve"> 88485 </t>
  </si>
  <si>
    <t>FUNDO SELADOR ACRÍLICO, APLICAÇÃO MANUAL EM PAREDE, UMA DEMÃO. AF_04/2023</t>
  </si>
  <si>
    <t xml:space="preserve"> 6.2 </t>
  </si>
  <si>
    <t xml:space="preserve"> 88489 </t>
  </si>
  <si>
    <t>PINTURA LÁTEX ACRÍLICA PREMIUM, APLICAÇÃO MANUAL EM PAREDES, DUAS DEMÃOS. AF_04/2023</t>
  </si>
  <si>
    <t xml:space="preserve"> 7 </t>
  </si>
  <si>
    <t>ESQUADRIAS</t>
  </si>
  <si>
    <t xml:space="preserve"> 7.1 </t>
  </si>
  <si>
    <t xml:space="preserve"> 91341 </t>
  </si>
  <si>
    <t>PORTA EM ALUMÍNIO DE ABRIR TIPO VENEZIANA COM GUARNIÇÃO, FIXAÇÃO COM PARAFUSOS - FORNECIMENTO E INSTALAÇÃO. AF_12/2019</t>
  </si>
  <si>
    <t xml:space="preserve"> 7.2 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</si>
  <si>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</si>
  <si>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</si>
  <si>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8 </t>
  </si>
  <si>
    <t>SERVIÇOS FINAIS</t>
  </si>
  <si>
    <t xml:space="preserve"> 8.1 </t>
  </si>
  <si>
    <t xml:space="preserve"> 9537 </t>
  </si>
  <si>
    <t>LIMPEZA FINAL DA OBRA</t>
  </si>
  <si>
    <t>Totais -&gt;</t>
  </si>
  <si>
    <t>Total Geral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</si>
  <si>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</si>
  <si>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</si>
  <si>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</si>
  <si>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</si>
  <si>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</si>
  <si>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</si>
  <si>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</si>
  <si>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</si>
  <si>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</si>
  <si>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</si>
  <si>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</si>
  <si>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</si>
  <si>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</si>
  <si>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</si>
  <si>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</si>
  <si>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</si>
  <si>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</si>
  <si>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</si>
  <si>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</si>
  <si>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</si>
  <si>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</si>
  <si>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</si>
  <si>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</si>
  <si>
    <t xml:space="preserve">SINAPI - 06/2024 - Rio Grande do Sul
SBC - 08/2024 - Rio Grande do Sul
ORSE - 12/2023 - Sergipe
</t>
  </si>
  <si>
    <t>CRONOGRAMA FÍSICO-FINANCEIRO</t>
  </si>
  <si>
    <t>It</t>
  </si>
  <si>
    <t>DESCRIÇÃO</t>
  </si>
  <si>
    <t>30 dias</t>
  </si>
  <si>
    <t>60 dias</t>
  </si>
  <si>
    <t>90 dias</t>
  </si>
  <si>
    <t>TOTAL GERAL</t>
  </si>
  <si>
    <t xml:space="preserve">Reforma Cobertura do Prédio 18 </t>
  </si>
  <si>
    <t>_______________________________________________________________
Pedro Orlando
Engenheiro Civil</t>
  </si>
  <si>
    <t xml:space="preserve"> CPEL00150 </t>
  </si>
  <si>
    <t>REFERÊNCIA SINAPI (92259) - REFORÇO DE TESOURA (INTEIRA OU MEIA), COM MADEIRA EXISTENTE (REAPROVEITADA). AF_07/2019</t>
  </si>
  <si>
    <t>FABRICAÇÃO E INSTALAÇÃO DE TESOURA INTEIRA EM MADEIRA, VÃO DE 7 M, PARA TELHA ONDULADA DE FIBROCIMENTO, METÁLICA, PLÁSTICA OU TERMOACÚSTICA, INCLUSO IÇAMENTO. AF_07/2019</t>
  </si>
  <si>
    <t>FABRICAÇÃO E INSTALAÇÃO DE MEIA TESOURA DE MADEIRA, COM VÃO DE 4 M, PARA TELHA ONDULADA DE FIBROCIMENTO, ALUMÍNIO, PLÁSTICA OU TERMOACÚSTICA, INCLUSO IÇAMENTO. AF_07/2019</t>
  </si>
  <si>
    <t xml:space="preserve"> 102234 </t>
  </si>
  <si>
    <t>PINTURA IMUNIZANTE PARA MADEIRA, 2 DEMÃOS. AF_01/2021</t>
  </si>
  <si>
    <t xml:space="preserve"> 3.3</t>
  </si>
  <si>
    <t xml:space="preserve"> 3.4</t>
  </si>
  <si>
    <t xml:space="preserve"> 3.5</t>
  </si>
  <si>
    <t xml:space="preserve"> 3.6</t>
  </si>
  <si>
    <t xml:space="preserve"> 3.7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</si>
  <si>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</si>
  <si>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</si>
  <si>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</si>
  <si>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</si>
  <si>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</si>
  <si>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</si>
  <si>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</si>
  <si>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</si>
  <si>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</si>
  <si>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 xml:space="preserve"> 3.17</t>
  </si>
  <si>
    <t xml:space="preserve"> 3.18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</si>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</sst>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%"/>
  </numFmts>
  <fonts count="4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sz val="10"/>
      <name val="ZapfHumnst BT"/>
      <family val="2"/>
    </font>
    <font>
      <b/>
      <sz val="12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9" fillId="0" borderId="0"/>
    <xf numFmtId="9" fontId="29" fillId="0" borderId="0" applyFont="0" applyFill="0" applyBorder="0" applyAlignment="0" applyProtection="0"/>
  </cellStyleXfs>
  <cellXfs count="9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7" fillId="16" borderId="0" xfId="0" applyFont="1" applyFill="1" applyAlignment="1">
      <alignment horizontal="left" vertical="top" wrapText="1"/>
    </xf>
    <xf numFmtId="0" fontId="18" fillId="17" borderId="0" xfId="0" applyFont="1" applyFill="1" applyAlignment="1">
      <alignment horizontal="center" vertical="top" wrapText="1"/>
    </xf>
    <xf numFmtId="0" fontId="19" fillId="18" borderId="0" xfId="0" applyFont="1" applyFill="1" applyAlignment="1">
      <alignment horizontal="right" vertical="top" wrapText="1"/>
    </xf>
    <xf numFmtId="4" fontId="20" fillId="19" borderId="0" xfId="0" applyNumberFormat="1" applyFont="1" applyFill="1" applyAlignment="1">
      <alignment horizontal="right" vertical="top" wrapText="1"/>
    </xf>
    <xf numFmtId="0" fontId="21" fillId="20" borderId="0" xfId="0" applyFont="1" applyFill="1" applyAlignment="1">
      <alignment horizontal="left" vertical="top" wrapText="1"/>
    </xf>
    <xf numFmtId="0" fontId="22" fillId="21" borderId="0" xfId="0" applyFont="1" applyFill="1" applyAlignment="1">
      <alignment horizontal="center" vertical="top" wrapText="1"/>
    </xf>
    <xf numFmtId="0" fontId="0" fillId="0" borderId="0" xfId="0"/>
    <xf numFmtId="4" fontId="19" fillId="18" borderId="0" xfId="0" applyNumberFormat="1" applyFont="1" applyFill="1" applyAlignment="1">
      <alignment horizontal="right" vertical="top" wrapText="1"/>
    </xf>
    <xf numFmtId="2" fontId="0" fillId="0" borderId="0" xfId="0" applyNumberFormat="1"/>
    <xf numFmtId="4" fontId="11" fillId="22" borderId="13" xfId="0" applyNumberFormat="1" applyFont="1" applyFill="1" applyBorder="1" applyAlignment="1">
      <alignment horizontal="right" vertical="top" wrapText="1"/>
    </xf>
    <xf numFmtId="49" fontId="23" fillId="23" borderId="14" xfId="0" applyNumberFormat="1" applyFont="1" applyFill="1" applyBorder="1" applyAlignment="1" applyProtection="1">
      <alignment horizontal="left" vertical="center" wrapText="1"/>
      <protection locked="0"/>
    </xf>
    <xf numFmtId="49" fontId="23" fillId="23" borderId="14" xfId="0" applyNumberFormat="1" applyFont="1" applyFill="1" applyBorder="1" applyAlignment="1" applyProtection="1">
      <alignment horizontal="center" vertical="center" wrapText="1"/>
      <protection locked="0"/>
    </xf>
    <xf numFmtId="0" fontId="24" fillId="23" borderId="14" xfId="0" applyFont="1" applyFill="1" applyBorder="1" applyAlignment="1">
      <alignment horizontal="left"/>
    </xf>
    <xf numFmtId="4" fontId="23" fillId="23" borderId="14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5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4" fontId="26" fillId="0" borderId="15" xfId="0" applyNumberFormat="1" applyFont="1" applyBorder="1" applyAlignment="1">
      <alignment horizontal="center" vertical="top" wrapText="1"/>
    </xf>
    <xf numFmtId="0" fontId="27" fillId="0" borderId="15" xfId="0" applyFont="1" applyBorder="1" applyAlignment="1">
      <alignment horizontal="left" vertical="top" wrapText="1"/>
    </xf>
    <xf numFmtId="0" fontId="27" fillId="0" borderId="15" xfId="0" applyFont="1" applyBorder="1" applyAlignment="1">
      <alignment horizontal="center" vertical="top" wrapText="1"/>
    </xf>
    <xf numFmtId="4" fontId="24" fillId="24" borderId="15" xfId="0" applyNumberFormat="1" applyFont="1" applyFill="1" applyBorder="1" applyAlignment="1" applyProtection="1">
      <alignment horizontal="center" vertical="center" wrapText="1"/>
      <protection locked="0"/>
    </xf>
    <xf numFmtId="0" fontId="28" fillId="25" borderId="0" xfId="0" applyFont="1" applyFill="1" applyAlignment="1">
      <alignment horizontal="center" vertical="top" wrapText="1"/>
    </xf>
    <xf numFmtId="0" fontId="31" fillId="0" borderId="0" xfId="1" applyFont="1" applyBorder="1" applyAlignment="1">
      <alignment vertical="center" wrapText="1"/>
    </xf>
    <xf numFmtId="0" fontId="34" fillId="26" borderId="15" xfId="1" applyFont="1" applyFill="1" applyBorder="1" applyAlignment="1">
      <alignment horizontal="center" vertical="center" wrapText="1"/>
    </xf>
    <xf numFmtId="0" fontId="35" fillId="26" borderId="15" xfId="1" applyFont="1" applyFill="1" applyBorder="1" applyAlignment="1">
      <alignment horizontal="center" vertical="center" wrapText="1"/>
    </xf>
    <xf numFmtId="4" fontId="35" fillId="26" borderId="15" xfId="1" applyNumberFormat="1" applyFont="1" applyFill="1" applyBorder="1" applyAlignment="1">
      <alignment horizontal="center" vertical="center" wrapText="1"/>
    </xf>
    <xf numFmtId="0" fontId="34" fillId="0" borderId="0" xfId="1" applyFont="1" applyBorder="1" applyAlignment="1">
      <alignment horizontal="center" vertical="center" wrapText="1"/>
    </xf>
    <xf numFmtId="9" fontId="34" fillId="0" borderId="15" xfId="1" applyNumberFormat="1" applyFont="1" applyBorder="1" applyAlignment="1">
      <alignment horizontal="center" vertical="center" wrapText="1"/>
    </xf>
    <xf numFmtId="0" fontId="36" fillId="0" borderId="0" xfId="1" applyFont="1" applyBorder="1" applyAlignment="1">
      <alignment vertical="center" wrapText="1"/>
    </xf>
    <xf numFmtId="4" fontId="34" fillId="0" borderId="15" xfId="1" applyNumberFormat="1" applyFont="1" applyBorder="1" applyAlignment="1">
      <alignment horizontal="center" vertical="center" wrapText="1"/>
    </xf>
    <xf numFmtId="4" fontId="34" fillId="27" borderId="15" xfId="1" applyNumberFormat="1" applyFont="1" applyFill="1" applyBorder="1" applyAlignment="1">
      <alignment horizontal="center" vertical="center" wrapText="1"/>
    </xf>
    <xf numFmtId="0" fontId="36" fillId="0" borderId="0" xfId="1" applyFont="1" applyBorder="1" applyAlignment="1">
      <alignment horizontal="center" vertical="center" wrapText="1"/>
    </xf>
    <xf numFmtId="0" fontId="36" fillId="0" borderId="15" xfId="1" applyFont="1" applyBorder="1" applyAlignment="1">
      <alignment horizontal="center" vertical="center" wrapText="1"/>
    </xf>
    <xf numFmtId="4" fontId="34" fillId="0" borderId="15" xfId="1" applyNumberFormat="1" applyFont="1" applyBorder="1" applyAlignment="1">
      <alignment horizontal="center" wrapText="1"/>
    </xf>
    <xf numFmtId="4" fontId="36" fillId="0" borderId="0" xfId="1" applyNumberFormat="1" applyFont="1" applyBorder="1" applyAlignment="1">
      <alignment horizontal="center" vertical="center" wrapText="1"/>
    </xf>
    <xf numFmtId="4" fontId="36" fillId="0" borderId="15" xfId="1" applyNumberFormat="1" applyFont="1" applyBorder="1" applyAlignment="1">
      <alignment horizontal="center" vertical="center" wrapText="1"/>
    </xf>
    <xf numFmtId="4" fontId="37" fillId="0" borderId="15" xfId="1" applyNumberFormat="1" applyFont="1" applyBorder="1" applyAlignment="1">
      <alignment horizontal="center" vertical="center" wrapText="1"/>
    </xf>
    <xf numFmtId="4" fontId="38" fillId="0" borderId="15" xfId="1" applyNumberFormat="1" applyFont="1" applyBorder="1" applyAlignment="1">
      <alignment horizontal="center" vertical="center" wrapText="1"/>
    </xf>
    <xf numFmtId="0" fontId="39" fillId="0" borderId="0" xfId="1" applyFont="1" applyBorder="1" applyAlignment="1">
      <alignment vertical="center" wrapText="1"/>
    </xf>
    <xf numFmtId="4" fontId="39" fillId="0" borderId="0" xfId="1" applyNumberFormat="1" applyFont="1" applyBorder="1" applyAlignment="1">
      <alignment vertical="center" wrapText="1"/>
    </xf>
    <xf numFmtId="0" fontId="39" fillId="0" borderId="0" xfId="1" applyFont="1" applyBorder="1" applyAlignment="1">
      <alignment horizontal="center" vertical="center" wrapText="1"/>
    </xf>
    <xf numFmtId="0" fontId="37" fillId="0" borderId="0" xfId="1" applyFont="1" applyBorder="1" applyAlignment="1">
      <alignment vertical="center" wrapText="1"/>
    </xf>
    <xf numFmtId="0" fontId="37" fillId="0" borderId="0" xfId="1" applyFont="1" applyBorder="1" applyAlignment="1">
      <alignment horizontal="center" vertical="center" wrapText="1"/>
    </xf>
    <xf numFmtId="49" fontId="33" fillId="0" borderId="15" xfId="1" applyNumberFormat="1" applyFont="1" applyBorder="1" applyAlignment="1">
      <alignment horizontal="center" vertical="center" wrapText="1"/>
    </xf>
    <xf numFmtId="0" fontId="39" fillId="0" borderId="0" xfId="1" applyFont="1" applyBorder="1" applyAlignment="1">
      <alignment horizontal="right" vertical="center" wrapText="1"/>
    </xf>
    <xf numFmtId="0" fontId="19" fillId="18" borderId="0" xfId="0" applyFont="1" applyFill="1" applyAlignment="1">
      <alignment vertical="top" wrapText="1"/>
    </xf>
    <xf numFmtId="0" fontId="10" fillId="16" borderId="0" xfId="0" applyFont="1" applyFill="1" applyAlignment="1">
      <alignment horizontal="left" vertical="top" wrapText="1"/>
    </xf>
    <xf numFmtId="0" fontId="11" fillId="22" borderId="13" xfId="0" applyFont="1" applyFill="1" applyBorder="1" applyAlignment="1">
      <alignment horizontal="left" vertical="top" wrapText="1"/>
    </xf>
    <xf numFmtId="0" fontId="11" fillId="22" borderId="13" xfId="0" applyFont="1" applyFill="1" applyBorder="1" applyAlignment="1">
      <alignment horizontal="right" vertical="top" wrapText="1"/>
    </xf>
    <xf numFmtId="0" fontId="11" fillId="22" borderId="13" xfId="0" applyFont="1" applyFill="1" applyBorder="1" applyAlignment="1">
      <alignment horizontal="center" vertical="top" wrapText="1"/>
    </xf>
    <xf numFmtId="164" fontId="11" fillId="22" borderId="13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7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9" fillId="18" borderId="0" xfId="0" applyFont="1" applyFill="1" applyAlignment="1">
      <alignment horizontal="right" vertical="top" wrapText="1"/>
    </xf>
    <xf numFmtId="4" fontId="20" fillId="19" borderId="0" xfId="0" applyNumberFormat="1" applyFont="1" applyFill="1" applyAlignment="1">
      <alignment horizontal="right" vertical="top" wrapText="1"/>
    </xf>
    <xf numFmtId="0" fontId="40" fillId="16" borderId="0" xfId="0" applyFont="1" applyFill="1" applyAlignment="1">
      <alignment horizontal="left" vertical="top" wrapText="1"/>
    </xf>
    <xf numFmtId="0" fontId="40" fillId="18" borderId="0" xfId="0" applyFont="1" applyFill="1" applyAlignment="1">
      <alignment horizontal="right" vertical="top" wrapText="1"/>
    </xf>
    <xf numFmtId="4" fontId="40" fillId="19" borderId="0" xfId="0" applyNumberFormat="1" applyFont="1" applyFill="1" applyAlignment="1">
      <alignment horizontal="right" vertical="top" wrapText="1"/>
    </xf>
    <xf numFmtId="0" fontId="16" fillId="21" borderId="0" xfId="0" applyFont="1" applyFill="1" applyAlignment="1">
      <alignment horizontal="center" vertical="top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49" fontId="23" fillId="24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18" borderId="15" xfId="0" applyFont="1" applyFill="1" applyBorder="1" applyAlignment="1">
      <alignment horizontal="center" vertical="top" wrapText="1"/>
    </xf>
    <xf numFmtId="0" fontId="19" fillId="18" borderId="15" xfId="0" applyFont="1" applyFill="1" applyBorder="1" applyAlignment="1">
      <alignment horizontal="center" vertical="top" wrapText="1"/>
    </xf>
    <xf numFmtId="0" fontId="30" fillId="0" borderId="18" xfId="1" applyFont="1" applyBorder="1" applyAlignment="1">
      <alignment horizontal="center" vertical="center" wrapText="1"/>
    </xf>
    <xf numFmtId="0" fontId="30" fillId="0" borderId="19" xfId="1" applyFont="1" applyBorder="1" applyAlignment="1">
      <alignment horizontal="center" vertical="center" wrapText="1"/>
    </xf>
    <xf numFmtId="0" fontId="30" fillId="0" borderId="20" xfId="1" applyFont="1" applyBorder="1" applyAlignment="1">
      <alignment horizontal="center" vertical="center" wrapText="1"/>
    </xf>
    <xf numFmtId="49" fontId="32" fillId="0" borderId="18" xfId="1" applyNumberFormat="1" applyFont="1" applyBorder="1" applyAlignment="1">
      <alignment horizontal="right" vertical="center" wrapText="1"/>
    </xf>
    <xf numFmtId="49" fontId="32" fillId="0" borderId="19" xfId="1" applyNumberFormat="1" applyFont="1" applyBorder="1" applyAlignment="1">
      <alignment horizontal="right" vertical="center" wrapText="1"/>
    </xf>
    <xf numFmtId="0" fontId="34" fillId="0" borderId="15" xfId="1" applyFont="1" applyBorder="1" applyAlignment="1">
      <alignment horizontal="center" vertical="center" wrapText="1"/>
    </xf>
    <xf numFmtId="0" fontId="34" fillId="0" borderId="15" xfId="1" applyFont="1" applyBorder="1" applyAlignment="1">
      <alignment horizontal="left" vertical="center" wrapText="1"/>
    </xf>
    <xf numFmtId="4" fontId="36" fillId="0" borderId="15" xfId="1" applyNumberFormat="1" applyFont="1" applyBorder="1" applyAlignment="1">
      <alignment horizontal="center" vertical="center" wrapText="1"/>
    </xf>
    <xf numFmtId="0" fontId="0" fillId="0" borderId="0" xfId="0"/>
    <xf numFmtId="0" fontId="11" fillId="22" borderId="13" xfId="0" applyFont="1" applyFill="1" applyBorder="1" applyAlignment="1">
      <alignment horizontal="right" vertical="top" wrapText="1"/>
    </xf>
    <xf numFmtId="0" fontId="11" fillId="22" borderId="13" xfId="0" applyFont="1" applyFill="1" applyBorder="1" applyAlignment="1">
      <alignment horizontal="left" vertical="top" wrapText="1"/>
    </xf>
    <xf numFmtId="0" fontId="11" fillId="22" borderId="13" xfId="0" applyFont="1" applyFill="1" applyBorder="1" applyAlignment="1">
      <alignment horizontal="right" vertical="top" wrapText="1"/>
    </xf>
    <xf numFmtId="4" fontId="11" fillId="22" borderId="13" xfId="0" applyNumberFormat="1" applyFont="1" applyFill="1" applyBorder="1" applyAlignment="1">
      <alignment horizontal="right" vertical="top" wrapText="1"/>
    </xf>
  </cellXfs>
  <cellStyles count="3">
    <cellStyle name="Normal" xfId="0" builtinId="0"/>
    <cellStyle name="Normal 4 2" xfId="1"/>
    <cellStyle name="Porcentagem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"/>
  <sheetViews>
    <sheetView tabSelected="1" showOutlineSymbols="0" showWhiteSpace="0" topLeftCell="A37" zoomScale="85" zoomScaleNormal="85" workbookViewId="0">
      <selection activeCell="G66" sqref="G66"/>
    </sheetView>
  </sheetViews>
  <sheetFormatPr defaultRowHeight="14.25"/>
  <cols>
    <col min="1" max="3" width="10" bestFit="1" customWidth="1"/>
    <col min="4" max="4" width="60" bestFit="1" customWidth="1"/>
    <col min="5" max="5" width="5.875" customWidth="1"/>
    <col min="6" max="14" width="10" bestFit="1" customWidth="1"/>
    <col min="15" max="15" width="9.625" bestFit="1" customWidth="1"/>
  </cols>
  <sheetData>
    <row r="1" spans="1:14" ht="15">
      <c r="A1" s="1"/>
      <c r="B1" s="1"/>
      <c r="C1" s="1"/>
      <c r="D1" s="1" t="s">
        <v>0</v>
      </c>
      <c r="E1" s="66" t="s">
        <v>1</v>
      </c>
      <c r="F1" s="66"/>
      <c r="G1" s="66"/>
      <c r="H1" s="66" t="s">
        <v>2</v>
      </c>
      <c r="I1" s="66"/>
      <c r="J1" s="66"/>
      <c r="K1" s="66" t="s">
        <v>3</v>
      </c>
      <c r="L1" s="66"/>
      <c r="M1" s="66"/>
      <c r="N1" s="66"/>
    </row>
    <row r="2" spans="1:14" ht="80.099999999999994" customHeight="1">
      <c r="A2" s="12"/>
      <c r="B2" s="12"/>
      <c r="C2" s="12"/>
      <c r="D2" s="61" t="s">
        <v>181</v>
      </c>
      <c r="E2" s="67"/>
      <c r="F2" s="67"/>
      <c r="G2" s="67"/>
      <c r="H2" s="67" t="s">
        <v>4</v>
      </c>
      <c r="I2" s="67"/>
      <c r="J2" s="67"/>
      <c r="K2" s="67" t="s">
        <v>5</v>
      </c>
      <c r="L2" s="67"/>
      <c r="M2" s="67"/>
      <c r="N2" s="67"/>
    </row>
    <row r="3" spans="1:14" ht="15">
      <c r="A3" s="68" t="s">
        <v>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ht="15" customHeight="1">
      <c r="A4" s="70" t="s">
        <v>7</v>
      </c>
      <c r="B4" s="71" t="s">
        <v>8</v>
      </c>
      <c r="C4" s="70" t="s">
        <v>9</v>
      </c>
      <c r="D4" s="70" t="s">
        <v>10</v>
      </c>
      <c r="E4" s="72" t="s">
        <v>11</v>
      </c>
      <c r="F4" s="71" t="s">
        <v>12</v>
      </c>
      <c r="G4" s="71" t="s">
        <v>13</v>
      </c>
      <c r="H4" s="72" t="s">
        <v>14</v>
      </c>
      <c r="I4" s="70"/>
      <c r="J4" s="70"/>
      <c r="K4" s="72" t="s">
        <v>15</v>
      </c>
      <c r="L4" s="70"/>
      <c r="M4" s="70"/>
      <c r="N4" s="71"/>
    </row>
    <row r="5" spans="1:14" ht="15" customHeight="1">
      <c r="A5" s="71"/>
      <c r="B5" s="71"/>
      <c r="C5" s="71"/>
      <c r="D5" s="71"/>
      <c r="E5" s="71"/>
      <c r="F5" s="71"/>
      <c r="G5" s="71"/>
      <c r="H5" s="2" t="s">
        <v>16</v>
      </c>
      <c r="I5" s="2" t="s">
        <v>17</v>
      </c>
      <c r="J5" s="2" t="s">
        <v>15</v>
      </c>
      <c r="K5" s="2" t="s">
        <v>16</v>
      </c>
      <c r="L5" s="2" t="s">
        <v>17</v>
      </c>
      <c r="M5" s="2" t="s">
        <v>15</v>
      </c>
      <c r="N5" s="71"/>
    </row>
    <row r="6" spans="1:14" ht="24" customHeight="1">
      <c r="A6" s="3" t="s">
        <v>18</v>
      </c>
      <c r="B6" s="3"/>
      <c r="C6" s="3"/>
      <c r="D6" s="3" t="s">
        <v>19</v>
      </c>
      <c r="E6" s="3"/>
      <c r="F6" s="4"/>
      <c r="G6" s="3"/>
      <c r="H6" s="3"/>
      <c r="I6" s="3"/>
      <c r="J6" s="3"/>
      <c r="K6" s="3"/>
      <c r="L6" s="3"/>
      <c r="M6" s="5">
        <f>SUM(M7:M17)</f>
        <v>98839.920000000013</v>
      </c>
      <c r="N6" s="6"/>
    </row>
    <row r="7" spans="1:14" ht="26.1" customHeight="1">
      <c r="A7" s="7" t="s">
        <v>20</v>
      </c>
      <c r="B7" s="9" t="s">
        <v>21</v>
      </c>
      <c r="C7" s="7" t="s">
        <v>22</v>
      </c>
      <c r="D7" s="7" t="s">
        <v>23</v>
      </c>
      <c r="E7" s="8" t="s">
        <v>24</v>
      </c>
      <c r="F7" s="9">
        <v>90</v>
      </c>
      <c r="G7" s="10">
        <v>103.78</v>
      </c>
      <c r="H7" s="10">
        <v>127.05</v>
      </c>
      <c r="I7" s="10">
        <v>2.67</v>
      </c>
      <c r="J7" s="10">
        <f>H7+I7</f>
        <v>129.72</v>
      </c>
      <c r="K7" s="10">
        <f>F7*H7</f>
        <v>11434.5</v>
      </c>
      <c r="L7" s="10">
        <f>F7*I7</f>
        <v>240.29999999999998</v>
      </c>
      <c r="M7" s="10">
        <f>K7+L7</f>
        <v>11674.8</v>
      </c>
      <c r="N7" s="11"/>
    </row>
    <row r="8" spans="1:14" ht="24" customHeight="1">
      <c r="A8" s="7" t="s">
        <v>25</v>
      </c>
      <c r="B8" s="9" t="s">
        <v>26</v>
      </c>
      <c r="C8" s="7" t="s">
        <v>22</v>
      </c>
      <c r="D8" s="7" t="s">
        <v>27</v>
      </c>
      <c r="E8" s="8" t="s">
        <v>28</v>
      </c>
      <c r="F8" s="9">
        <v>3</v>
      </c>
      <c r="G8" s="10">
        <v>14385.15</v>
      </c>
      <c r="H8" s="10">
        <v>17338.580000000002</v>
      </c>
      <c r="I8" s="10">
        <v>642.85</v>
      </c>
      <c r="J8" s="10">
        <f t="shared" ref="J8:J17" si="0">H8+I8</f>
        <v>17981.43</v>
      </c>
      <c r="K8" s="10">
        <f t="shared" ref="K8:K17" si="1">F8*H8</f>
        <v>52015.740000000005</v>
      </c>
      <c r="L8" s="10">
        <f t="shared" ref="L8:L17" si="2">F8*I8</f>
        <v>1928.5500000000002</v>
      </c>
      <c r="M8" s="10">
        <f t="shared" ref="M8:M17" si="3">K8+L8</f>
        <v>53944.290000000008</v>
      </c>
      <c r="N8" s="11"/>
    </row>
    <row r="9" spans="1:14" ht="24" customHeight="1">
      <c r="A9" s="7" t="s">
        <v>205</v>
      </c>
      <c r="B9" s="9" t="s">
        <v>29</v>
      </c>
      <c r="C9" s="7" t="s">
        <v>22</v>
      </c>
      <c r="D9" s="7" t="s">
        <v>30</v>
      </c>
      <c r="E9" s="8" t="s">
        <v>31</v>
      </c>
      <c r="F9" s="9">
        <v>80</v>
      </c>
      <c r="G9" s="10">
        <v>73.66</v>
      </c>
      <c r="H9" s="10">
        <v>27.91</v>
      </c>
      <c r="I9" s="10">
        <v>64.16</v>
      </c>
      <c r="J9" s="10">
        <f t="shared" si="0"/>
        <v>92.07</v>
      </c>
      <c r="K9" s="10">
        <f t="shared" si="1"/>
        <v>2232.8000000000002</v>
      </c>
      <c r="L9" s="10">
        <f t="shared" si="2"/>
        <v>5132.7999999999993</v>
      </c>
      <c r="M9" s="10">
        <f t="shared" si="3"/>
        <v>7365.5999999999995</v>
      </c>
      <c r="N9" s="11"/>
    </row>
    <row r="10" spans="1:14" ht="26.1" customHeight="1">
      <c r="A10" s="7" t="s">
        <v>206</v>
      </c>
      <c r="B10" s="9" t="s">
        <v>32</v>
      </c>
      <c r="C10" s="7" t="s">
        <v>22</v>
      </c>
      <c r="D10" s="7" t="s">
        <v>33</v>
      </c>
      <c r="E10" s="8" t="s">
        <v>31</v>
      </c>
      <c r="F10" s="9">
        <v>40</v>
      </c>
      <c r="G10" s="10">
        <v>10.26</v>
      </c>
      <c r="H10" s="10">
        <v>4.57</v>
      </c>
      <c r="I10" s="10">
        <v>8.25</v>
      </c>
      <c r="J10" s="10">
        <f t="shared" si="0"/>
        <v>12.82</v>
      </c>
      <c r="K10" s="10">
        <f t="shared" si="1"/>
        <v>182.8</v>
      </c>
      <c r="L10" s="10">
        <f t="shared" si="2"/>
        <v>330</v>
      </c>
      <c r="M10" s="10">
        <f t="shared" si="3"/>
        <v>512.79999999999995</v>
      </c>
      <c r="N10" s="11"/>
    </row>
    <row r="11" spans="1:14" ht="26.1" customHeight="1">
      <c r="A11" s="7" t="s">
        <v>207</v>
      </c>
      <c r="B11" s="9" t="s">
        <v>34</v>
      </c>
      <c r="C11" s="7" t="s">
        <v>22</v>
      </c>
      <c r="D11" s="7" t="s">
        <v>35</v>
      </c>
      <c r="E11" s="8" t="s">
        <v>24</v>
      </c>
      <c r="F11" s="9">
        <v>180</v>
      </c>
      <c r="G11" s="10">
        <v>35.4</v>
      </c>
      <c r="H11" s="10">
        <v>41.44</v>
      </c>
      <c r="I11" s="10">
        <v>2.81</v>
      </c>
      <c r="J11" s="10">
        <f t="shared" si="0"/>
        <v>44.25</v>
      </c>
      <c r="K11" s="10">
        <f t="shared" si="1"/>
        <v>7459.2</v>
      </c>
      <c r="L11" s="10">
        <f t="shared" si="2"/>
        <v>505.8</v>
      </c>
      <c r="M11" s="10">
        <f t="shared" si="3"/>
        <v>7965</v>
      </c>
      <c r="N11" s="11"/>
    </row>
    <row r="12" spans="1:14" ht="39" customHeight="1">
      <c r="A12" s="7" t="s">
        <v>208</v>
      </c>
      <c r="B12" s="9" t="s">
        <v>36</v>
      </c>
      <c r="C12" s="7" t="s">
        <v>22</v>
      </c>
      <c r="D12" s="7" t="s">
        <v>37</v>
      </c>
      <c r="E12" s="8" t="s">
        <v>31</v>
      </c>
      <c r="F12" s="9">
        <v>2</v>
      </c>
      <c r="G12" s="10">
        <v>304.67</v>
      </c>
      <c r="H12" s="10">
        <v>33.58</v>
      </c>
      <c r="I12" s="10">
        <v>347.25</v>
      </c>
      <c r="J12" s="10">
        <f t="shared" si="0"/>
        <v>380.83</v>
      </c>
      <c r="K12" s="10">
        <f t="shared" si="1"/>
        <v>67.16</v>
      </c>
      <c r="L12" s="10">
        <f t="shared" si="2"/>
        <v>694.5</v>
      </c>
      <c r="M12" s="10">
        <f t="shared" si="3"/>
        <v>761.66</v>
      </c>
      <c r="N12" s="11"/>
    </row>
    <row r="13" spans="1:14" ht="51.95" customHeight="1">
      <c r="A13" s="7" t="s">
        <v>209</v>
      </c>
      <c r="B13" s="9" t="s">
        <v>38</v>
      </c>
      <c r="C13" s="7" t="s">
        <v>22</v>
      </c>
      <c r="D13" s="7" t="s">
        <v>39</v>
      </c>
      <c r="E13" s="8" t="s">
        <v>28</v>
      </c>
      <c r="F13" s="9">
        <v>3</v>
      </c>
      <c r="G13" s="10">
        <v>773.43</v>
      </c>
      <c r="H13" s="10">
        <v>0</v>
      </c>
      <c r="I13" s="10">
        <v>966.78</v>
      </c>
      <c r="J13" s="10">
        <f t="shared" si="0"/>
        <v>966.78</v>
      </c>
      <c r="K13" s="10">
        <f t="shared" si="1"/>
        <v>0</v>
      </c>
      <c r="L13" s="10">
        <f t="shared" si="2"/>
        <v>2900.34</v>
      </c>
      <c r="M13" s="10">
        <f t="shared" si="3"/>
        <v>2900.34</v>
      </c>
      <c r="N13" s="11"/>
    </row>
    <row r="14" spans="1:14" ht="78" customHeight="1">
      <c r="A14" s="7" t="s">
        <v>210</v>
      </c>
      <c r="B14" s="9" t="s">
        <v>40</v>
      </c>
      <c r="C14" s="7" t="s">
        <v>22</v>
      </c>
      <c r="D14" s="7" t="s">
        <v>41</v>
      </c>
      <c r="E14" s="8" t="s">
        <v>28</v>
      </c>
      <c r="F14" s="9">
        <v>3</v>
      </c>
      <c r="G14" s="10">
        <v>1058.3</v>
      </c>
      <c r="H14" s="10">
        <v>0</v>
      </c>
      <c r="I14" s="10">
        <v>1322.87</v>
      </c>
      <c r="J14" s="10">
        <f t="shared" si="0"/>
        <v>1322.87</v>
      </c>
      <c r="K14" s="10">
        <f t="shared" si="1"/>
        <v>0</v>
      </c>
      <c r="L14" s="10">
        <f t="shared" si="2"/>
        <v>3968.6099999999997</v>
      </c>
      <c r="M14" s="10">
        <f t="shared" si="3"/>
        <v>3968.6099999999997</v>
      </c>
      <c r="N14" s="11"/>
    </row>
    <row r="15" spans="1:14" ht="39" customHeight="1">
      <c r="A15" s="7" t="s">
        <v>211</v>
      </c>
      <c r="B15" s="9" t="s">
        <v>42</v>
      </c>
      <c r="C15" s="7" t="s">
        <v>43</v>
      </c>
      <c r="D15" s="7" t="s">
        <v>44</v>
      </c>
      <c r="E15" s="8" t="s">
        <v>31</v>
      </c>
      <c r="F15" s="9">
        <v>20</v>
      </c>
      <c r="G15" s="21">
        <v>210.37</v>
      </c>
      <c r="H15" s="21">
        <v>38.67</v>
      </c>
      <c r="I15" s="21">
        <v>224.29</v>
      </c>
      <c r="J15" s="10">
        <f t="shared" si="0"/>
        <v>262.95999999999998</v>
      </c>
      <c r="K15" s="10">
        <f t="shared" si="1"/>
        <v>773.40000000000009</v>
      </c>
      <c r="L15" s="10">
        <f t="shared" si="2"/>
        <v>4485.8</v>
      </c>
      <c r="M15" s="10">
        <f t="shared" si="3"/>
        <v>5259.2000000000007</v>
      </c>
      <c r="N15" s="11"/>
    </row>
    <row r="16" spans="1:14" ht="51.95" customHeight="1">
      <c r="A16" s="7" t="s">
        <v>212</v>
      </c>
      <c r="B16" s="9" t="s">
        <v>45</v>
      </c>
      <c r="C16" s="7" t="s">
        <v>46</v>
      </c>
      <c r="D16" s="7" t="s">
        <v>47</v>
      </c>
      <c r="E16" s="8" t="s">
        <v>48</v>
      </c>
      <c r="F16" s="9">
        <v>1</v>
      </c>
      <c r="G16" s="10">
        <v>2449.6999999999998</v>
      </c>
      <c r="H16" s="10">
        <v>3022.14</v>
      </c>
      <c r="I16" s="10">
        <v>39.979999999999997</v>
      </c>
      <c r="J16" s="10">
        <f t="shared" si="0"/>
        <v>3062.12</v>
      </c>
      <c r="K16" s="10">
        <f t="shared" si="1"/>
        <v>3022.14</v>
      </c>
      <c r="L16" s="10">
        <f t="shared" si="2"/>
        <v>39.979999999999997</v>
      </c>
      <c r="M16" s="10">
        <f t="shared" si="3"/>
        <v>3062.12</v>
      </c>
      <c r="N16" s="11"/>
    </row>
    <row r="17" spans="1:14" ht="39" customHeight="1">
      <c r="A17" s="7" t="s">
        <v>213</v>
      </c>
      <c r="B17" s="9" t="s">
        <v>49</v>
      </c>
      <c r="C17" s="7" t="s">
        <v>46</v>
      </c>
      <c r="D17" s="7" t="s">
        <v>50</v>
      </c>
      <c r="E17" s="8" t="s">
        <v>48</v>
      </c>
      <c r="F17" s="9">
        <v>1</v>
      </c>
      <c r="G17" s="10">
        <v>1140.4000000000001</v>
      </c>
      <c r="H17" s="10">
        <v>1300.5</v>
      </c>
      <c r="I17" s="10">
        <v>125</v>
      </c>
      <c r="J17" s="10">
        <f t="shared" si="0"/>
        <v>1425.5</v>
      </c>
      <c r="K17" s="10">
        <f t="shared" si="1"/>
        <v>1300.5</v>
      </c>
      <c r="L17" s="10">
        <f t="shared" si="2"/>
        <v>125</v>
      </c>
      <c r="M17" s="10">
        <f t="shared" si="3"/>
        <v>1425.5</v>
      </c>
      <c r="N17" s="11"/>
    </row>
    <row r="18" spans="1:14" ht="24" customHeight="1">
      <c r="A18" s="3" t="s">
        <v>51</v>
      </c>
      <c r="B18" s="3"/>
      <c r="C18" s="3"/>
      <c r="D18" s="3" t="s">
        <v>52</v>
      </c>
      <c r="E18" s="3"/>
      <c r="F18" s="4"/>
      <c r="G18" s="3"/>
      <c r="H18" s="3"/>
      <c r="I18" s="3"/>
      <c r="J18" s="3"/>
      <c r="K18" s="3"/>
      <c r="L18" s="3"/>
      <c r="M18" s="5">
        <f>SUM(M19:M27)</f>
        <v>57555.539999999994</v>
      </c>
      <c r="N18" s="6"/>
    </row>
    <row r="19" spans="1:14" ht="39" customHeight="1">
      <c r="A19" s="7" t="s">
        <v>53</v>
      </c>
      <c r="B19" s="9" t="s">
        <v>54</v>
      </c>
      <c r="C19" s="7" t="s">
        <v>22</v>
      </c>
      <c r="D19" s="7" t="s">
        <v>55</v>
      </c>
      <c r="E19" s="8" t="s">
        <v>31</v>
      </c>
      <c r="F19" s="94">
        <v>1746</v>
      </c>
      <c r="G19" s="10">
        <v>3.27</v>
      </c>
      <c r="H19" s="10">
        <v>2.96</v>
      </c>
      <c r="I19" s="10">
        <v>1.1200000000000001</v>
      </c>
      <c r="J19" s="10">
        <f t="shared" ref="J19" si="4">H19+I19</f>
        <v>4.08</v>
      </c>
      <c r="K19" s="10">
        <f t="shared" ref="K19" si="5">F19*H19</f>
        <v>5168.16</v>
      </c>
      <c r="L19" s="10">
        <f t="shared" ref="L19" si="6">F19*I19</f>
        <v>1955.5200000000002</v>
      </c>
      <c r="M19" s="10">
        <f t="shared" ref="M19" si="7">K19+L19</f>
        <v>7123.68</v>
      </c>
      <c r="N19" s="11"/>
    </row>
    <row r="20" spans="1:14" ht="26.1" customHeight="1">
      <c r="A20" s="7" t="s">
        <v>56</v>
      </c>
      <c r="B20" s="9" t="s">
        <v>57</v>
      </c>
      <c r="C20" s="7" t="s">
        <v>22</v>
      </c>
      <c r="D20" s="7" t="s">
        <v>58</v>
      </c>
      <c r="E20" s="8" t="s">
        <v>59</v>
      </c>
      <c r="F20" s="94">
        <v>448</v>
      </c>
      <c r="G20" s="10">
        <v>4.17</v>
      </c>
      <c r="H20" s="10">
        <v>3.82</v>
      </c>
      <c r="I20" s="10">
        <v>1.39</v>
      </c>
      <c r="J20" s="10">
        <f t="shared" ref="J20:J27" si="8">H20+I20</f>
        <v>5.21</v>
      </c>
      <c r="K20" s="10">
        <f t="shared" ref="K20:K27" si="9">F20*H20</f>
        <v>1711.36</v>
      </c>
      <c r="L20" s="10">
        <f t="shared" ref="L20:L27" si="10">F20*I20</f>
        <v>622.71999999999991</v>
      </c>
      <c r="M20" s="10">
        <f t="shared" ref="M20:M27" si="11">K20+L20</f>
        <v>2334.08</v>
      </c>
      <c r="N20" s="11"/>
    </row>
    <row r="21" spans="1:14" ht="26.1" customHeight="1">
      <c r="A21" s="7" t="s">
        <v>214</v>
      </c>
      <c r="B21" s="9" t="s">
        <v>60</v>
      </c>
      <c r="C21" s="7" t="s">
        <v>22</v>
      </c>
      <c r="D21" s="7" t="s">
        <v>61</v>
      </c>
      <c r="E21" s="8" t="s">
        <v>31</v>
      </c>
      <c r="F21" s="94">
        <v>150</v>
      </c>
      <c r="G21" s="10">
        <v>10.54</v>
      </c>
      <c r="H21" s="10">
        <v>9.5500000000000007</v>
      </c>
      <c r="I21" s="10">
        <v>3.62</v>
      </c>
      <c r="J21" s="10">
        <f t="shared" si="8"/>
        <v>13.170000000000002</v>
      </c>
      <c r="K21" s="10">
        <f t="shared" si="9"/>
        <v>1432.5</v>
      </c>
      <c r="L21" s="10">
        <f t="shared" si="10"/>
        <v>543</v>
      </c>
      <c r="M21" s="10">
        <f t="shared" si="11"/>
        <v>1975.5</v>
      </c>
      <c r="N21" s="11"/>
    </row>
    <row r="22" spans="1:14" ht="26.1" customHeight="1">
      <c r="A22" s="7" t="s">
        <v>215</v>
      </c>
      <c r="B22" s="9" t="s">
        <v>62</v>
      </c>
      <c r="C22" s="7" t="s">
        <v>43</v>
      </c>
      <c r="D22" s="7" t="s">
        <v>63</v>
      </c>
      <c r="E22" s="8" t="s">
        <v>31</v>
      </c>
      <c r="F22" s="94">
        <v>320</v>
      </c>
      <c r="G22" s="10">
        <v>6.75</v>
      </c>
      <c r="H22" s="10">
        <v>6.77</v>
      </c>
      <c r="I22" s="10">
        <v>1.66</v>
      </c>
      <c r="J22" s="10">
        <f t="shared" si="8"/>
        <v>8.43</v>
      </c>
      <c r="K22" s="10">
        <f t="shared" si="9"/>
        <v>2166.3999999999996</v>
      </c>
      <c r="L22" s="10">
        <f t="shared" si="10"/>
        <v>531.19999999999993</v>
      </c>
      <c r="M22" s="10">
        <f t="shared" si="11"/>
        <v>2697.5999999999995</v>
      </c>
      <c r="N22" s="11"/>
    </row>
    <row r="23" spans="1:14" ht="26.1" customHeight="1">
      <c r="A23" s="7" t="s">
        <v>216</v>
      </c>
      <c r="B23" s="9" t="s">
        <v>64</v>
      </c>
      <c r="C23" s="7" t="s">
        <v>22</v>
      </c>
      <c r="D23" s="7" t="s">
        <v>65</v>
      </c>
      <c r="E23" s="8" t="s">
        <v>66</v>
      </c>
      <c r="F23" s="94">
        <v>20</v>
      </c>
      <c r="G23" s="10">
        <v>52.61</v>
      </c>
      <c r="H23" s="10">
        <v>47.43</v>
      </c>
      <c r="I23" s="10">
        <v>18.329999999999998</v>
      </c>
      <c r="J23" s="10">
        <f t="shared" si="8"/>
        <v>65.759999999999991</v>
      </c>
      <c r="K23" s="10">
        <f t="shared" si="9"/>
        <v>948.6</v>
      </c>
      <c r="L23" s="10">
        <f t="shared" si="10"/>
        <v>366.59999999999997</v>
      </c>
      <c r="M23" s="10">
        <f t="shared" si="11"/>
        <v>1315.2</v>
      </c>
      <c r="N23" s="11"/>
    </row>
    <row r="24" spans="1:14" ht="39" customHeight="1">
      <c r="A24" s="7" t="s">
        <v>217</v>
      </c>
      <c r="B24" s="9" t="s">
        <v>67</v>
      </c>
      <c r="C24" s="7" t="s">
        <v>22</v>
      </c>
      <c r="D24" s="7" t="s">
        <v>68</v>
      </c>
      <c r="E24" s="8" t="s">
        <v>31</v>
      </c>
      <c r="F24" s="94">
        <v>1745</v>
      </c>
      <c r="G24" s="10">
        <v>7.06</v>
      </c>
      <c r="H24" s="10">
        <v>6.4</v>
      </c>
      <c r="I24" s="10">
        <v>2.42</v>
      </c>
      <c r="J24" s="10">
        <f t="shared" si="8"/>
        <v>8.82</v>
      </c>
      <c r="K24" s="10">
        <f t="shared" si="9"/>
        <v>11168</v>
      </c>
      <c r="L24" s="10">
        <f t="shared" si="10"/>
        <v>4222.8999999999996</v>
      </c>
      <c r="M24" s="10">
        <f t="shared" si="11"/>
        <v>15390.9</v>
      </c>
      <c r="N24" s="11"/>
    </row>
    <row r="25" spans="1:14" ht="26.1" customHeight="1">
      <c r="A25" s="7" t="s">
        <v>218</v>
      </c>
      <c r="B25" s="9" t="s">
        <v>69</v>
      </c>
      <c r="C25" s="7" t="s">
        <v>22</v>
      </c>
      <c r="D25" s="7" t="s">
        <v>70</v>
      </c>
      <c r="E25" s="8" t="s">
        <v>31</v>
      </c>
      <c r="F25" s="94">
        <v>8</v>
      </c>
      <c r="G25" s="10">
        <v>22.69</v>
      </c>
      <c r="H25" s="10">
        <v>20.61</v>
      </c>
      <c r="I25" s="10">
        <v>7.75</v>
      </c>
      <c r="J25" s="10">
        <f t="shared" si="8"/>
        <v>28.36</v>
      </c>
      <c r="K25" s="10">
        <f t="shared" si="9"/>
        <v>164.88</v>
      </c>
      <c r="L25" s="10">
        <f t="shared" si="10"/>
        <v>62</v>
      </c>
      <c r="M25" s="10">
        <f t="shared" si="11"/>
        <v>226.88</v>
      </c>
      <c r="N25" s="11"/>
    </row>
    <row r="26" spans="1:14" ht="26.1" customHeight="1">
      <c r="A26" s="7" t="s">
        <v>219</v>
      </c>
      <c r="B26" s="9" t="s">
        <v>71</v>
      </c>
      <c r="C26" s="7" t="s">
        <v>22</v>
      </c>
      <c r="D26" s="7" t="s">
        <v>72</v>
      </c>
      <c r="E26" s="8" t="s">
        <v>66</v>
      </c>
      <c r="F26" s="94">
        <v>4</v>
      </c>
      <c r="G26" s="10">
        <v>246.29</v>
      </c>
      <c r="H26" s="10">
        <v>222.03</v>
      </c>
      <c r="I26" s="10">
        <v>85.83</v>
      </c>
      <c r="J26" s="10">
        <f t="shared" si="8"/>
        <v>307.86</v>
      </c>
      <c r="K26" s="10">
        <f t="shared" si="9"/>
        <v>888.12</v>
      </c>
      <c r="L26" s="10">
        <f t="shared" si="10"/>
        <v>343.32</v>
      </c>
      <c r="M26" s="10">
        <f t="shared" si="11"/>
        <v>1231.44</v>
      </c>
      <c r="N26" s="11"/>
    </row>
    <row r="27" spans="1:14" ht="26.1" customHeight="1">
      <c r="A27" s="7" t="s">
        <v>220</v>
      </c>
      <c r="B27" s="9" t="s">
        <v>73</v>
      </c>
      <c r="C27" s="7" t="s">
        <v>46</v>
      </c>
      <c r="D27" s="7" t="s">
        <v>74</v>
      </c>
      <c r="E27" s="8" t="s">
        <v>75</v>
      </c>
      <c r="F27" s="94">
        <v>118</v>
      </c>
      <c r="G27" s="10">
        <v>171.26</v>
      </c>
      <c r="H27" s="10">
        <v>0</v>
      </c>
      <c r="I27" s="10">
        <v>214.07</v>
      </c>
      <c r="J27" s="10">
        <f t="shared" si="8"/>
        <v>214.07</v>
      </c>
      <c r="K27" s="10">
        <f t="shared" si="9"/>
        <v>0</v>
      </c>
      <c r="L27" s="10">
        <f t="shared" si="10"/>
        <v>25260.26</v>
      </c>
      <c r="M27" s="10">
        <f t="shared" si="11"/>
        <v>25260.26</v>
      </c>
      <c r="N27" s="11"/>
    </row>
    <row r="28" spans="1:14" ht="24" customHeight="1">
      <c r="A28" s="3" t="s">
        <v>76</v>
      </c>
      <c r="B28" s="3"/>
      <c r="C28" s="3"/>
      <c r="D28" s="3" t="s">
        <v>77</v>
      </c>
      <c r="E28" s="3"/>
      <c r="F28" s="4"/>
      <c r="G28" s="3"/>
      <c r="H28" s="3"/>
      <c r="I28" s="3"/>
      <c r="J28" s="3"/>
      <c r="K28" s="3"/>
      <c r="L28" s="3"/>
      <c r="M28" s="5">
        <f>SUM(M29:M46)</f>
        <v>619720.97</v>
      </c>
      <c r="N28" s="6"/>
    </row>
    <row r="29" spans="1:14" ht="39" customHeight="1">
      <c r="A29" s="7" t="s">
        <v>78</v>
      </c>
      <c r="B29" s="9" t="s">
        <v>79</v>
      </c>
      <c r="C29" s="7" t="s">
        <v>22</v>
      </c>
      <c r="D29" s="7" t="s">
        <v>80</v>
      </c>
      <c r="E29" s="8" t="s">
        <v>31</v>
      </c>
      <c r="F29" s="9">
        <v>1732</v>
      </c>
      <c r="G29" s="10">
        <v>86.72</v>
      </c>
      <c r="H29" s="10">
        <v>6.21</v>
      </c>
      <c r="I29" s="10">
        <v>102.19</v>
      </c>
      <c r="J29" s="10">
        <f t="shared" ref="J29" si="12">H29+I29</f>
        <v>108.39999999999999</v>
      </c>
      <c r="K29" s="10">
        <f t="shared" ref="K29" si="13">F29*H29</f>
        <v>10755.72</v>
      </c>
      <c r="L29" s="10">
        <f t="shared" ref="L29" si="14">F29*I29</f>
        <v>176993.08</v>
      </c>
      <c r="M29" s="10">
        <f t="shared" ref="M29" si="15">K29+L29</f>
        <v>187748.8</v>
      </c>
      <c r="N29" s="11"/>
    </row>
    <row r="30" spans="1:14" ht="26.1" customHeight="1">
      <c r="A30" s="7" t="s">
        <v>81</v>
      </c>
      <c r="B30" s="9" t="s">
        <v>82</v>
      </c>
      <c r="C30" s="7" t="s">
        <v>22</v>
      </c>
      <c r="D30" s="7" t="s">
        <v>83</v>
      </c>
      <c r="E30" s="8" t="s">
        <v>31</v>
      </c>
      <c r="F30" s="9">
        <v>14</v>
      </c>
      <c r="G30" s="10">
        <v>57.95</v>
      </c>
      <c r="H30" s="10">
        <v>3.82</v>
      </c>
      <c r="I30" s="10">
        <v>68.61</v>
      </c>
      <c r="J30" s="10">
        <f t="shared" ref="J30:J46" si="16">H30+I30</f>
        <v>72.429999999999993</v>
      </c>
      <c r="K30" s="10">
        <f t="shared" ref="K30:K46" si="17">F30*H30</f>
        <v>53.48</v>
      </c>
      <c r="L30" s="10">
        <f t="shared" ref="L30:L46" si="18">F30*I30</f>
        <v>960.54</v>
      </c>
      <c r="M30" s="10">
        <f t="shared" ref="M30:M46" si="19">K30+L30</f>
        <v>1014.02</v>
      </c>
      <c r="N30" s="11"/>
    </row>
    <row r="31" spans="1:14" ht="39" customHeight="1">
      <c r="A31" s="7" t="s">
        <v>189</v>
      </c>
      <c r="B31" s="9" t="s">
        <v>84</v>
      </c>
      <c r="C31" s="7" t="s">
        <v>22</v>
      </c>
      <c r="D31" s="7" t="s">
        <v>85</v>
      </c>
      <c r="E31" s="8" t="s">
        <v>59</v>
      </c>
      <c r="F31" s="9">
        <v>410</v>
      </c>
      <c r="G31" s="21">
        <v>51.05</v>
      </c>
      <c r="H31" s="21">
        <v>8.51</v>
      </c>
      <c r="I31" s="21">
        <v>55.3</v>
      </c>
      <c r="J31" s="10">
        <f t="shared" si="16"/>
        <v>63.809999999999995</v>
      </c>
      <c r="K31" s="10">
        <f t="shared" si="17"/>
        <v>3489.1</v>
      </c>
      <c r="L31" s="10">
        <f t="shared" si="18"/>
        <v>22673</v>
      </c>
      <c r="M31" s="10">
        <f t="shared" si="19"/>
        <v>26162.1</v>
      </c>
      <c r="N31" s="11"/>
    </row>
    <row r="32" spans="1:14" ht="26.1" customHeight="1">
      <c r="A32" s="7" t="s">
        <v>190</v>
      </c>
      <c r="B32" s="9" t="s">
        <v>86</v>
      </c>
      <c r="C32" s="7" t="s">
        <v>22</v>
      </c>
      <c r="D32" s="7" t="s">
        <v>87</v>
      </c>
      <c r="E32" s="8" t="s">
        <v>59</v>
      </c>
      <c r="F32" s="9">
        <v>280</v>
      </c>
      <c r="G32" s="21">
        <v>44.06</v>
      </c>
      <c r="H32" s="21">
        <v>5.68</v>
      </c>
      <c r="I32" s="21">
        <v>49.39</v>
      </c>
      <c r="J32" s="10">
        <f t="shared" si="16"/>
        <v>55.07</v>
      </c>
      <c r="K32" s="10">
        <f t="shared" si="17"/>
        <v>1590.3999999999999</v>
      </c>
      <c r="L32" s="10">
        <f t="shared" si="18"/>
        <v>13829.2</v>
      </c>
      <c r="M32" s="10">
        <f t="shared" si="19"/>
        <v>15419.6</v>
      </c>
      <c r="N32" s="11"/>
    </row>
    <row r="33" spans="1:14" ht="39" customHeight="1">
      <c r="A33" s="7" t="s">
        <v>191</v>
      </c>
      <c r="B33" s="9" t="s">
        <v>88</v>
      </c>
      <c r="C33" s="7" t="s">
        <v>22</v>
      </c>
      <c r="D33" s="7" t="s">
        <v>89</v>
      </c>
      <c r="E33" s="8" t="s">
        <v>59</v>
      </c>
      <c r="F33" s="9">
        <v>117</v>
      </c>
      <c r="G33" s="10">
        <v>85.08</v>
      </c>
      <c r="H33" s="10">
        <v>2.76</v>
      </c>
      <c r="I33" s="10">
        <v>103.59</v>
      </c>
      <c r="J33" s="10">
        <f t="shared" si="16"/>
        <v>106.35000000000001</v>
      </c>
      <c r="K33" s="10">
        <f t="shared" si="17"/>
        <v>322.91999999999996</v>
      </c>
      <c r="L33" s="10">
        <f t="shared" si="18"/>
        <v>12120.03</v>
      </c>
      <c r="M33" s="10">
        <f t="shared" si="19"/>
        <v>12442.95</v>
      </c>
      <c r="N33" s="11"/>
    </row>
    <row r="34" spans="1:14" ht="51.95" customHeight="1">
      <c r="A34" s="7" t="s">
        <v>192</v>
      </c>
      <c r="B34" s="9" t="s">
        <v>90</v>
      </c>
      <c r="C34" s="7" t="s">
        <v>22</v>
      </c>
      <c r="D34" s="7" t="s">
        <v>91</v>
      </c>
      <c r="E34" s="8" t="s">
        <v>31</v>
      </c>
      <c r="F34" s="9">
        <v>1732</v>
      </c>
      <c r="G34" s="10">
        <v>19.36</v>
      </c>
      <c r="H34" s="10">
        <v>4.24</v>
      </c>
      <c r="I34" s="10">
        <v>19.96</v>
      </c>
      <c r="J34" s="10">
        <f t="shared" si="16"/>
        <v>24.200000000000003</v>
      </c>
      <c r="K34" s="10">
        <f t="shared" si="17"/>
        <v>7343.68</v>
      </c>
      <c r="L34" s="10">
        <f t="shared" si="18"/>
        <v>34570.720000000001</v>
      </c>
      <c r="M34" s="10">
        <f t="shared" si="19"/>
        <v>41914.400000000001</v>
      </c>
      <c r="N34" s="11"/>
    </row>
    <row r="35" spans="1:14" ht="51.95" customHeight="1">
      <c r="A35" s="7" t="s">
        <v>193</v>
      </c>
      <c r="B35" s="9" t="s">
        <v>92</v>
      </c>
      <c r="C35" s="7" t="s">
        <v>22</v>
      </c>
      <c r="D35" s="7" t="s">
        <v>93</v>
      </c>
      <c r="E35" s="8" t="s">
        <v>31</v>
      </c>
      <c r="F35" s="9">
        <v>14</v>
      </c>
      <c r="G35" s="10">
        <v>60.06</v>
      </c>
      <c r="H35" s="10">
        <v>8.68</v>
      </c>
      <c r="I35" s="10">
        <v>66.39</v>
      </c>
      <c r="J35" s="10">
        <f t="shared" si="16"/>
        <v>75.069999999999993</v>
      </c>
      <c r="K35" s="10">
        <f t="shared" si="17"/>
        <v>121.52</v>
      </c>
      <c r="L35" s="10">
        <f t="shared" si="18"/>
        <v>929.46</v>
      </c>
      <c r="M35" s="10">
        <f t="shared" si="19"/>
        <v>1050.98</v>
      </c>
      <c r="N35" s="11"/>
    </row>
    <row r="36" spans="1:14" ht="51.95" customHeight="1">
      <c r="A36" s="7" t="s">
        <v>194</v>
      </c>
      <c r="B36" s="9" t="s">
        <v>94</v>
      </c>
      <c r="C36" s="7" t="s">
        <v>22</v>
      </c>
      <c r="D36" s="7" t="s">
        <v>185</v>
      </c>
      <c r="E36" s="8" t="s">
        <v>48</v>
      </c>
      <c r="F36" s="9">
        <v>44</v>
      </c>
      <c r="G36" s="10">
        <v>1379.78</v>
      </c>
      <c r="H36" s="10">
        <v>679.15</v>
      </c>
      <c r="I36" s="10">
        <v>1045.57</v>
      </c>
      <c r="J36" s="10">
        <f t="shared" si="16"/>
        <v>1724.7199999999998</v>
      </c>
      <c r="K36" s="10">
        <f t="shared" si="17"/>
        <v>29882.6</v>
      </c>
      <c r="L36" s="10">
        <f t="shared" si="18"/>
        <v>46005.079999999994</v>
      </c>
      <c r="M36" s="10">
        <f t="shared" si="19"/>
        <v>75887.679999999993</v>
      </c>
      <c r="N36" s="11"/>
    </row>
    <row r="37" spans="1:14" ht="51.95" customHeight="1">
      <c r="A37" s="7" t="s">
        <v>195</v>
      </c>
      <c r="B37" s="9" t="s">
        <v>95</v>
      </c>
      <c r="C37" s="7" t="s">
        <v>22</v>
      </c>
      <c r="D37" s="7" t="s">
        <v>186</v>
      </c>
      <c r="E37" s="8" t="s">
        <v>48</v>
      </c>
      <c r="F37" s="9">
        <v>83</v>
      </c>
      <c r="G37" s="10">
        <v>1071.2</v>
      </c>
      <c r="H37" s="10">
        <v>524.13</v>
      </c>
      <c r="I37" s="10">
        <v>814.87</v>
      </c>
      <c r="J37" s="10">
        <f t="shared" si="16"/>
        <v>1339</v>
      </c>
      <c r="K37" s="10">
        <f t="shared" si="17"/>
        <v>43502.79</v>
      </c>
      <c r="L37" s="10">
        <f t="shared" si="18"/>
        <v>67634.210000000006</v>
      </c>
      <c r="M37" s="10">
        <f t="shared" si="19"/>
        <v>111137</v>
      </c>
      <c r="N37" s="11"/>
    </row>
    <row r="38" spans="1:14" s="18" customFormat="1" ht="39" customHeight="1">
      <c r="A38" s="7" t="s">
        <v>196</v>
      </c>
      <c r="B38" s="63" t="s">
        <v>183</v>
      </c>
      <c r="C38" s="62" t="s">
        <v>46</v>
      </c>
      <c r="D38" s="62" t="s">
        <v>184</v>
      </c>
      <c r="E38" s="64" t="s">
        <v>48</v>
      </c>
      <c r="F38" s="63">
        <v>63</v>
      </c>
      <c r="G38" s="21">
        <v>130.53</v>
      </c>
      <c r="H38" s="21">
        <v>105.76</v>
      </c>
      <c r="I38" s="21">
        <v>57.4</v>
      </c>
      <c r="J38" s="10">
        <f t="shared" ref="J38" si="20">H38+I38</f>
        <v>163.16</v>
      </c>
      <c r="K38" s="10">
        <f t="shared" ref="K38" si="21">F38*H38</f>
        <v>6662.88</v>
      </c>
      <c r="L38" s="10">
        <f t="shared" ref="L38" si="22">F38*I38</f>
        <v>3616.2</v>
      </c>
      <c r="M38" s="10">
        <f t="shared" ref="M38" si="23">K38+L38</f>
        <v>10279.08</v>
      </c>
      <c r="N38" s="65"/>
    </row>
    <row r="39" spans="1:14" ht="51.95" customHeight="1">
      <c r="A39" s="7" t="s">
        <v>197</v>
      </c>
      <c r="B39" s="9" t="s">
        <v>96</v>
      </c>
      <c r="C39" s="7" t="s">
        <v>46</v>
      </c>
      <c r="D39" s="7" t="s">
        <v>97</v>
      </c>
      <c r="E39" s="8" t="s">
        <v>31</v>
      </c>
      <c r="F39" s="9">
        <v>194</v>
      </c>
      <c r="G39" s="21">
        <v>235.59</v>
      </c>
      <c r="H39" s="21">
        <v>32.369999999999997</v>
      </c>
      <c r="I39" s="21">
        <v>262.11</v>
      </c>
      <c r="J39" s="10">
        <f t="shared" si="16"/>
        <v>294.48</v>
      </c>
      <c r="K39" s="10">
        <f t="shared" si="17"/>
        <v>6279.78</v>
      </c>
      <c r="L39" s="10">
        <f t="shared" si="18"/>
        <v>50849.340000000004</v>
      </c>
      <c r="M39" s="10">
        <f t="shared" si="19"/>
        <v>57129.120000000003</v>
      </c>
      <c r="N39" s="11"/>
    </row>
    <row r="40" spans="1:14" ht="24" customHeight="1">
      <c r="A40" s="7" t="s">
        <v>198</v>
      </c>
      <c r="B40" s="9" t="s">
        <v>98</v>
      </c>
      <c r="C40" s="7" t="s">
        <v>99</v>
      </c>
      <c r="D40" s="7" t="s">
        <v>100</v>
      </c>
      <c r="E40" s="8" t="s">
        <v>48</v>
      </c>
      <c r="F40" s="9">
        <v>16</v>
      </c>
      <c r="G40" s="10">
        <v>63.88</v>
      </c>
      <c r="H40" s="10">
        <v>47.29</v>
      </c>
      <c r="I40" s="10">
        <v>32.56</v>
      </c>
      <c r="J40" s="10">
        <f t="shared" si="16"/>
        <v>79.849999999999994</v>
      </c>
      <c r="K40" s="10">
        <f t="shared" si="17"/>
        <v>756.64</v>
      </c>
      <c r="L40" s="10">
        <f t="shared" si="18"/>
        <v>520.96</v>
      </c>
      <c r="M40" s="10">
        <f t="shared" si="19"/>
        <v>1277.5999999999999</v>
      </c>
      <c r="N40" s="11"/>
    </row>
    <row r="41" spans="1:14" ht="39" customHeight="1">
      <c r="A41" s="7" t="s">
        <v>199</v>
      </c>
      <c r="B41" s="9" t="s">
        <v>101</v>
      </c>
      <c r="C41" s="7" t="s">
        <v>22</v>
      </c>
      <c r="D41" s="7" t="s">
        <v>102</v>
      </c>
      <c r="E41" s="8" t="s">
        <v>59</v>
      </c>
      <c r="F41" s="9">
        <v>72</v>
      </c>
      <c r="G41" s="10">
        <v>37.92</v>
      </c>
      <c r="H41" s="10">
        <v>13.09</v>
      </c>
      <c r="I41" s="10">
        <v>34.31</v>
      </c>
      <c r="J41" s="10">
        <f t="shared" si="16"/>
        <v>47.400000000000006</v>
      </c>
      <c r="K41" s="10">
        <f t="shared" si="17"/>
        <v>942.48</v>
      </c>
      <c r="L41" s="10">
        <f t="shared" si="18"/>
        <v>2470.3200000000002</v>
      </c>
      <c r="M41" s="10">
        <f t="shared" si="19"/>
        <v>3412.8</v>
      </c>
      <c r="N41" s="11"/>
    </row>
    <row r="42" spans="1:14" ht="51.95" customHeight="1">
      <c r="A42" s="7" t="s">
        <v>200</v>
      </c>
      <c r="B42" s="9" t="s">
        <v>103</v>
      </c>
      <c r="C42" s="7" t="s">
        <v>22</v>
      </c>
      <c r="D42" s="7" t="s">
        <v>104</v>
      </c>
      <c r="E42" s="8" t="s">
        <v>31</v>
      </c>
      <c r="F42" s="9">
        <v>42</v>
      </c>
      <c r="G42" s="10">
        <v>160.29</v>
      </c>
      <c r="H42" s="10">
        <v>28.62</v>
      </c>
      <c r="I42" s="10">
        <v>171.74</v>
      </c>
      <c r="J42" s="10">
        <f t="shared" si="16"/>
        <v>200.36</v>
      </c>
      <c r="K42" s="10">
        <f t="shared" si="17"/>
        <v>1202.04</v>
      </c>
      <c r="L42" s="10">
        <f t="shared" si="18"/>
        <v>7213.08</v>
      </c>
      <c r="M42" s="10">
        <f t="shared" si="19"/>
        <v>8415.119999999999</v>
      </c>
      <c r="N42" s="11"/>
    </row>
    <row r="43" spans="1:14" ht="26.1" customHeight="1">
      <c r="A43" s="7" t="s">
        <v>201</v>
      </c>
      <c r="B43" s="9" t="s">
        <v>105</v>
      </c>
      <c r="C43" s="7" t="s">
        <v>46</v>
      </c>
      <c r="D43" s="7" t="s">
        <v>106</v>
      </c>
      <c r="E43" s="8" t="s">
        <v>66</v>
      </c>
      <c r="F43" s="9">
        <v>2</v>
      </c>
      <c r="G43" s="10">
        <v>2201.4499999999998</v>
      </c>
      <c r="H43" s="10">
        <v>569.47</v>
      </c>
      <c r="I43" s="10">
        <v>2182.34</v>
      </c>
      <c r="J43" s="10">
        <f t="shared" si="16"/>
        <v>2751.8100000000004</v>
      </c>
      <c r="K43" s="10">
        <f t="shared" si="17"/>
        <v>1138.94</v>
      </c>
      <c r="L43" s="10">
        <f t="shared" si="18"/>
        <v>4364.68</v>
      </c>
      <c r="M43" s="10">
        <f t="shared" si="19"/>
        <v>5503.6200000000008</v>
      </c>
      <c r="N43" s="11"/>
    </row>
    <row r="44" spans="1:14" ht="39" customHeight="1">
      <c r="A44" s="7" t="s">
        <v>202</v>
      </c>
      <c r="B44" s="9" t="s">
        <v>107</v>
      </c>
      <c r="C44" s="7" t="s">
        <v>46</v>
      </c>
      <c r="D44" s="7" t="s">
        <v>108</v>
      </c>
      <c r="E44" s="8" t="s">
        <v>31</v>
      </c>
      <c r="F44" s="9">
        <v>35</v>
      </c>
      <c r="G44" s="21">
        <v>64.97</v>
      </c>
      <c r="H44" s="21">
        <v>8.51</v>
      </c>
      <c r="I44" s="21">
        <v>72.7</v>
      </c>
      <c r="J44" s="10">
        <f t="shared" si="16"/>
        <v>81.210000000000008</v>
      </c>
      <c r="K44" s="10">
        <f t="shared" si="17"/>
        <v>297.84999999999997</v>
      </c>
      <c r="L44" s="10">
        <f t="shared" si="18"/>
        <v>2544.5</v>
      </c>
      <c r="M44" s="10">
        <f t="shared" si="19"/>
        <v>2842.35</v>
      </c>
      <c r="N44" s="11"/>
    </row>
    <row r="45" spans="1:14" s="93" customFormat="1" ht="39" customHeight="1">
      <c r="A45" s="7" t="s">
        <v>203</v>
      </c>
      <c r="B45" s="9" t="s">
        <v>109</v>
      </c>
      <c r="C45" s="7" t="s">
        <v>22</v>
      </c>
      <c r="D45" s="7" t="s">
        <v>110</v>
      </c>
      <c r="E45" s="8" t="s">
        <v>31</v>
      </c>
      <c r="F45" s="9">
        <v>150</v>
      </c>
      <c r="G45" s="10">
        <v>87.33</v>
      </c>
      <c r="H45" s="10">
        <v>8.07</v>
      </c>
      <c r="I45" s="10">
        <v>101.09</v>
      </c>
      <c r="J45" s="10">
        <f t="shared" ref="J45" si="24">H45+I45</f>
        <v>109.16</v>
      </c>
      <c r="K45" s="10">
        <f t="shared" ref="K45" si="25">F45*H45</f>
        <v>1210.5</v>
      </c>
      <c r="L45" s="10">
        <f t="shared" ref="L45" si="26">F45*I45</f>
        <v>15163.5</v>
      </c>
      <c r="M45" s="10">
        <f t="shared" ref="M45" si="27">K45+L45</f>
        <v>16374</v>
      </c>
      <c r="N45" s="11"/>
    </row>
    <row r="46" spans="1:14" ht="39" customHeight="1">
      <c r="A46" s="7" t="s">
        <v>204</v>
      </c>
      <c r="B46" s="96" t="s">
        <v>187</v>
      </c>
      <c r="C46" s="95" t="s">
        <v>22</v>
      </c>
      <c r="D46" s="95" t="s">
        <v>188</v>
      </c>
      <c r="E46" s="8" t="s">
        <v>31</v>
      </c>
      <c r="F46" s="9">
        <v>1425</v>
      </c>
      <c r="G46" s="97">
        <v>23.42</v>
      </c>
      <c r="H46" s="97">
        <v>10.25</v>
      </c>
      <c r="I46" s="97">
        <v>19.02</v>
      </c>
      <c r="J46" s="10">
        <f t="shared" si="16"/>
        <v>29.27</v>
      </c>
      <c r="K46" s="10">
        <f t="shared" si="17"/>
        <v>14606.25</v>
      </c>
      <c r="L46" s="10">
        <f t="shared" si="18"/>
        <v>27103.5</v>
      </c>
      <c r="M46" s="10">
        <f t="shared" si="19"/>
        <v>41709.75</v>
      </c>
      <c r="N46" s="11"/>
    </row>
    <row r="47" spans="1:14" ht="24" customHeight="1">
      <c r="A47" s="3" t="s">
        <v>111</v>
      </c>
      <c r="B47" s="3"/>
      <c r="C47" s="3"/>
      <c r="D47" s="3" t="s">
        <v>112</v>
      </c>
      <c r="E47" s="3"/>
      <c r="F47" s="4"/>
      <c r="G47" s="3"/>
      <c r="H47" s="3"/>
      <c r="I47" s="3"/>
      <c r="J47" s="3"/>
      <c r="K47" s="3"/>
      <c r="L47" s="3"/>
      <c r="M47" s="5">
        <f>SUM(M48:M49)</f>
        <v>134773.32</v>
      </c>
      <c r="N47" s="6"/>
    </row>
    <row r="48" spans="1:14" ht="39" customHeight="1">
      <c r="A48" s="7" t="s">
        <v>113</v>
      </c>
      <c r="B48" s="9" t="s">
        <v>114</v>
      </c>
      <c r="C48" s="7" t="s">
        <v>22</v>
      </c>
      <c r="D48" s="7" t="s">
        <v>115</v>
      </c>
      <c r="E48" s="8" t="s">
        <v>31</v>
      </c>
      <c r="F48" s="9">
        <v>363</v>
      </c>
      <c r="G48" s="21">
        <v>252.53</v>
      </c>
      <c r="H48" s="21">
        <v>42.5</v>
      </c>
      <c r="I48" s="21">
        <v>273.16000000000003</v>
      </c>
      <c r="J48" s="10">
        <f t="shared" ref="J48" si="28">H48+I48</f>
        <v>315.66000000000003</v>
      </c>
      <c r="K48" s="10">
        <f t="shared" ref="K48" si="29">F48*H48</f>
        <v>15427.5</v>
      </c>
      <c r="L48" s="10">
        <f t="shared" ref="L48" si="30">F48*I48</f>
        <v>99157.080000000016</v>
      </c>
      <c r="M48" s="10">
        <f t="shared" ref="M48" si="31">K48+L48</f>
        <v>114584.58000000002</v>
      </c>
      <c r="N48" s="11"/>
    </row>
    <row r="49" spans="1:15" ht="51.95" customHeight="1">
      <c r="A49" s="7" t="s">
        <v>116</v>
      </c>
      <c r="B49" s="9" t="s">
        <v>117</v>
      </c>
      <c r="C49" s="7" t="s">
        <v>22</v>
      </c>
      <c r="D49" s="7" t="s">
        <v>118</v>
      </c>
      <c r="E49" s="8" t="s">
        <v>31</v>
      </c>
      <c r="F49" s="9">
        <v>362</v>
      </c>
      <c r="G49" s="10">
        <v>44.62</v>
      </c>
      <c r="H49" s="10">
        <v>34.270000000000003</v>
      </c>
      <c r="I49" s="10">
        <v>21.5</v>
      </c>
      <c r="J49" s="10">
        <f t="shared" ref="J49" si="32">H49+I49</f>
        <v>55.77</v>
      </c>
      <c r="K49" s="10">
        <f t="shared" ref="K49" si="33">F49*H49</f>
        <v>12405.740000000002</v>
      </c>
      <c r="L49" s="10">
        <f t="shared" ref="L49" si="34">F49*I49</f>
        <v>7783</v>
      </c>
      <c r="M49" s="10">
        <f t="shared" ref="M49" si="35">K49+L49</f>
        <v>20188.740000000002</v>
      </c>
      <c r="N49" s="11"/>
    </row>
    <row r="50" spans="1:15" ht="24" customHeight="1">
      <c r="A50" s="3" t="s">
        <v>119</v>
      </c>
      <c r="B50" s="3"/>
      <c r="C50" s="3"/>
      <c r="D50" s="3" t="s">
        <v>120</v>
      </c>
      <c r="E50" s="3"/>
      <c r="F50" s="4"/>
      <c r="G50" s="3"/>
      <c r="H50" s="3"/>
      <c r="I50" s="3"/>
      <c r="J50" s="3"/>
      <c r="K50" s="3"/>
      <c r="L50" s="3"/>
      <c r="M50" s="5">
        <f>SUM(M51:M52)</f>
        <v>8277</v>
      </c>
      <c r="N50" s="6"/>
    </row>
    <row r="51" spans="1:15" ht="51.95" customHeight="1">
      <c r="A51" s="7" t="s">
        <v>121</v>
      </c>
      <c r="B51" s="9" t="s">
        <v>122</v>
      </c>
      <c r="C51" s="7" t="s">
        <v>22</v>
      </c>
      <c r="D51" s="7" t="s">
        <v>123</v>
      </c>
      <c r="E51" s="8" t="s">
        <v>31</v>
      </c>
      <c r="F51" s="9">
        <v>150</v>
      </c>
      <c r="G51" s="10">
        <v>6.76</v>
      </c>
      <c r="H51" s="10">
        <v>4.72</v>
      </c>
      <c r="I51" s="10">
        <v>3.73</v>
      </c>
      <c r="J51" s="10">
        <f t="shared" ref="J51" si="36">H51+I51</f>
        <v>8.4499999999999993</v>
      </c>
      <c r="K51" s="10">
        <f t="shared" ref="K51" si="37">F51*H51</f>
        <v>708</v>
      </c>
      <c r="L51" s="10">
        <f t="shared" ref="L51" si="38">F51*I51</f>
        <v>559.5</v>
      </c>
      <c r="M51" s="10">
        <f t="shared" ref="M51" si="39">K51+L51</f>
        <v>1267.5</v>
      </c>
      <c r="N51" s="11"/>
    </row>
    <row r="52" spans="1:15" ht="51.95" customHeight="1">
      <c r="A52" s="7" t="s">
        <v>124</v>
      </c>
      <c r="B52" s="9" t="s">
        <v>125</v>
      </c>
      <c r="C52" s="7" t="s">
        <v>22</v>
      </c>
      <c r="D52" s="7" t="s">
        <v>126</v>
      </c>
      <c r="E52" s="8" t="s">
        <v>31</v>
      </c>
      <c r="F52" s="9">
        <v>150</v>
      </c>
      <c r="G52" s="10">
        <v>37.39</v>
      </c>
      <c r="H52" s="10">
        <v>20.85</v>
      </c>
      <c r="I52" s="10">
        <v>25.88</v>
      </c>
      <c r="J52" s="10">
        <f t="shared" ref="J52" si="40">H52+I52</f>
        <v>46.730000000000004</v>
      </c>
      <c r="K52" s="10">
        <f t="shared" ref="K52" si="41">F52*H52</f>
        <v>3127.5</v>
      </c>
      <c r="L52" s="10">
        <f t="shared" ref="L52" si="42">F52*I52</f>
        <v>3882</v>
      </c>
      <c r="M52" s="10">
        <f t="shared" ref="M52" si="43">K52+L52</f>
        <v>7009.5</v>
      </c>
      <c r="N52" s="11"/>
    </row>
    <row r="53" spans="1:15" ht="24" customHeight="1">
      <c r="A53" s="3" t="s">
        <v>127</v>
      </c>
      <c r="B53" s="3"/>
      <c r="C53" s="3"/>
      <c r="D53" s="3" t="s">
        <v>128</v>
      </c>
      <c r="E53" s="3"/>
      <c r="F53" s="4"/>
      <c r="G53" s="3"/>
      <c r="H53" s="3"/>
      <c r="I53" s="3"/>
      <c r="J53" s="3"/>
      <c r="K53" s="3"/>
      <c r="L53" s="3"/>
      <c r="M53" s="5">
        <f>SUM(M54:M55)</f>
        <v>3117</v>
      </c>
      <c r="N53" s="6"/>
    </row>
    <row r="54" spans="1:15" ht="26.1" customHeight="1">
      <c r="A54" s="7" t="s">
        <v>129</v>
      </c>
      <c r="B54" s="9" t="s">
        <v>130</v>
      </c>
      <c r="C54" s="7" t="s">
        <v>22</v>
      </c>
      <c r="D54" s="7" t="s">
        <v>131</v>
      </c>
      <c r="E54" s="8" t="s">
        <v>31</v>
      </c>
      <c r="F54" s="9">
        <v>150</v>
      </c>
      <c r="G54" s="10">
        <v>3.5</v>
      </c>
      <c r="H54" s="10">
        <v>1.89</v>
      </c>
      <c r="I54" s="10">
        <v>2.48</v>
      </c>
      <c r="J54" s="10">
        <f t="shared" ref="J54" si="44">H54+I54</f>
        <v>4.37</v>
      </c>
      <c r="K54" s="10">
        <f t="shared" ref="K54" si="45">F54*H54</f>
        <v>283.5</v>
      </c>
      <c r="L54" s="10">
        <f t="shared" ref="L54" si="46">F54*I54</f>
        <v>372</v>
      </c>
      <c r="M54" s="10">
        <f t="shared" ref="M54" si="47">K54+L54</f>
        <v>655.5</v>
      </c>
      <c r="N54" s="11"/>
    </row>
    <row r="55" spans="1:15" ht="26.1" customHeight="1">
      <c r="A55" s="7" t="s">
        <v>132</v>
      </c>
      <c r="B55" s="9" t="s">
        <v>133</v>
      </c>
      <c r="C55" s="7" t="s">
        <v>22</v>
      </c>
      <c r="D55" s="7" t="s">
        <v>134</v>
      </c>
      <c r="E55" s="8" t="s">
        <v>31</v>
      </c>
      <c r="F55" s="9">
        <v>150</v>
      </c>
      <c r="G55" s="10">
        <v>13.13</v>
      </c>
      <c r="H55" s="10">
        <v>4.66</v>
      </c>
      <c r="I55" s="10">
        <v>11.75</v>
      </c>
      <c r="J55" s="10">
        <f t="shared" ref="J55" si="48">H55+I55</f>
        <v>16.41</v>
      </c>
      <c r="K55" s="10">
        <f t="shared" ref="K55" si="49">F55*H55</f>
        <v>699</v>
      </c>
      <c r="L55" s="10">
        <f t="shared" ref="L55" si="50">F55*I55</f>
        <v>1762.5</v>
      </c>
      <c r="M55" s="10">
        <f t="shared" ref="M55" si="51">K55+L55</f>
        <v>2461.5</v>
      </c>
      <c r="N55" s="11"/>
    </row>
    <row r="56" spans="1:15" ht="24" customHeight="1">
      <c r="A56" s="3" t="s">
        <v>135</v>
      </c>
      <c r="B56" s="3"/>
      <c r="C56" s="3"/>
      <c r="D56" s="3" t="s">
        <v>136</v>
      </c>
      <c r="E56" s="3"/>
      <c r="F56" s="4"/>
      <c r="G56" s="3"/>
      <c r="H56" s="3"/>
      <c r="I56" s="3"/>
      <c r="J56" s="3"/>
      <c r="K56" s="3"/>
      <c r="L56" s="3"/>
      <c r="M56" s="5">
        <f>SUM(M57:M58)</f>
        <v>4144.5</v>
      </c>
      <c r="N56" s="6"/>
    </row>
    <row r="57" spans="1:15" ht="39" customHeight="1">
      <c r="A57" s="7" t="s">
        <v>137</v>
      </c>
      <c r="B57" s="9" t="s">
        <v>138</v>
      </c>
      <c r="C57" s="7" t="s">
        <v>22</v>
      </c>
      <c r="D57" s="7" t="s">
        <v>139</v>
      </c>
      <c r="E57" s="8" t="s">
        <v>31</v>
      </c>
      <c r="F57" s="9">
        <v>1</v>
      </c>
      <c r="G57" s="10">
        <v>783.24</v>
      </c>
      <c r="H57" s="10">
        <v>12.14</v>
      </c>
      <c r="I57" s="10">
        <v>966.91</v>
      </c>
      <c r="J57" s="10">
        <f t="shared" ref="J57" si="52">H57+I57</f>
        <v>979.05</v>
      </c>
      <c r="K57" s="10">
        <f t="shared" ref="K57" si="53">F57*H57</f>
        <v>12.14</v>
      </c>
      <c r="L57" s="10">
        <f t="shared" ref="L57" si="54">F57*I57</f>
        <v>966.91</v>
      </c>
      <c r="M57" s="10">
        <f t="shared" ref="M57" si="55">K57+L57</f>
        <v>979.05</v>
      </c>
      <c r="N57" s="11"/>
    </row>
    <row r="58" spans="1:15" ht="39" customHeight="1">
      <c r="A58" s="7" t="s">
        <v>140</v>
      </c>
      <c r="B58" s="9" t="s">
        <v>141</v>
      </c>
      <c r="C58" s="7" t="s">
        <v>22</v>
      </c>
      <c r="D58" s="7" t="s">
        <v>142</v>
      </c>
      <c r="E58" s="8" t="s">
        <v>31</v>
      </c>
      <c r="F58" s="9">
        <v>3</v>
      </c>
      <c r="G58" s="10">
        <v>844.12</v>
      </c>
      <c r="H58" s="10">
        <v>22.86</v>
      </c>
      <c r="I58" s="10">
        <v>1032.29</v>
      </c>
      <c r="J58" s="10">
        <f t="shared" ref="J58" si="56">H58+I58</f>
        <v>1055.1499999999999</v>
      </c>
      <c r="K58" s="10">
        <f t="shared" ref="K58" si="57">F58*H58</f>
        <v>68.58</v>
      </c>
      <c r="L58" s="10">
        <f t="shared" ref="L58" si="58">F58*I58</f>
        <v>3096.87</v>
      </c>
      <c r="M58" s="10">
        <f t="shared" ref="M58" si="59">K58+L58</f>
        <v>3165.45</v>
      </c>
      <c r="N58" s="11"/>
    </row>
    <row r="59" spans="1:15" ht="24" customHeight="1">
      <c r="A59" s="3" t="s">
        <v>143</v>
      </c>
      <c r="B59" s="3"/>
      <c r="C59" s="3"/>
      <c r="D59" s="3" t="s">
        <v>144</v>
      </c>
      <c r="E59" s="3"/>
      <c r="F59" s="4"/>
      <c r="G59" s="3"/>
      <c r="H59" s="3"/>
      <c r="I59" s="3"/>
      <c r="J59" s="3"/>
      <c r="K59" s="3"/>
      <c r="L59" s="3"/>
      <c r="M59" s="5">
        <f>M60</f>
        <v>6869.07</v>
      </c>
      <c r="N59" s="6"/>
    </row>
    <row r="60" spans="1:15" ht="24" customHeight="1">
      <c r="A60" s="7" t="s">
        <v>145</v>
      </c>
      <c r="B60" s="9" t="s">
        <v>146</v>
      </c>
      <c r="C60" s="7" t="s">
        <v>22</v>
      </c>
      <c r="D60" s="7" t="s">
        <v>147</v>
      </c>
      <c r="E60" s="8" t="s">
        <v>31</v>
      </c>
      <c r="F60" s="9">
        <v>1957</v>
      </c>
      <c r="G60" s="10">
        <v>2.81</v>
      </c>
      <c r="H60" s="10">
        <v>2.5</v>
      </c>
      <c r="I60" s="10">
        <v>1.01</v>
      </c>
      <c r="J60" s="10">
        <f t="shared" ref="J60" si="60">H60+I60</f>
        <v>3.51</v>
      </c>
      <c r="K60" s="10">
        <f t="shared" ref="K60" si="61">F60*H60</f>
        <v>4892.5</v>
      </c>
      <c r="L60" s="10">
        <f t="shared" ref="L60" si="62">F60*I60</f>
        <v>1976.57</v>
      </c>
      <c r="M60" s="10">
        <f t="shared" ref="M60" si="63">K60+L60</f>
        <v>6869.07</v>
      </c>
      <c r="N60" s="11"/>
    </row>
    <row r="61" spans="1:15">
      <c r="A61" s="14"/>
      <c r="B61" s="14"/>
      <c r="C61" s="14"/>
      <c r="D61" s="14"/>
      <c r="E61" s="14"/>
      <c r="F61" s="14"/>
      <c r="G61" s="14"/>
      <c r="H61" s="14"/>
      <c r="I61" s="14"/>
      <c r="J61" s="14" t="s">
        <v>148</v>
      </c>
      <c r="K61" s="19">
        <f>SUM(K7:K60)</f>
        <v>269920.2900000001</v>
      </c>
      <c r="L61" s="19">
        <f>SUM(L7:L60)</f>
        <v>663377.03000000014</v>
      </c>
      <c r="M61" s="19">
        <f>M6+M18+M28+M47+M50+M53+M56+M59</f>
        <v>933297.32</v>
      </c>
      <c r="N61" s="14"/>
    </row>
    <row r="62" spans="1:1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1:15">
      <c r="A63" s="73"/>
      <c r="B63" s="73"/>
      <c r="C63" s="73"/>
      <c r="D63" s="16"/>
      <c r="E63" s="14"/>
      <c r="F63" s="14"/>
      <c r="G63" s="14"/>
      <c r="H63" s="14"/>
      <c r="I63" s="14"/>
      <c r="J63" s="67"/>
      <c r="K63" s="73"/>
      <c r="L63" s="74"/>
      <c r="M63" s="73"/>
      <c r="N63" s="73"/>
      <c r="O63" s="20"/>
    </row>
    <row r="64" spans="1:15">
      <c r="A64" s="73"/>
      <c r="B64" s="73"/>
      <c r="C64" s="73"/>
      <c r="D64" s="16"/>
      <c r="E64" s="14"/>
      <c r="F64" s="14"/>
      <c r="G64" s="14"/>
      <c r="H64" s="14"/>
      <c r="I64" s="14"/>
      <c r="J64" s="67"/>
      <c r="K64" s="73"/>
      <c r="L64" s="74"/>
      <c r="M64" s="73"/>
      <c r="N64" s="73"/>
    </row>
    <row r="65" spans="1:14" ht="15.75">
      <c r="A65" s="73"/>
      <c r="B65" s="73"/>
      <c r="C65" s="73"/>
      <c r="D65" s="16"/>
      <c r="E65" s="14"/>
      <c r="F65" s="14"/>
      <c r="G65" s="14"/>
      <c r="H65" s="14"/>
      <c r="I65" s="14"/>
      <c r="J65" s="75" t="s">
        <v>149</v>
      </c>
      <c r="K65" s="76"/>
      <c r="L65" s="77">
        <f>M61</f>
        <v>933297.32</v>
      </c>
      <c r="M65" s="76"/>
      <c r="N65" s="76"/>
    </row>
    <row r="66" spans="1:14">
      <c r="A66" s="14"/>
      <c r="B66" s="14"/>
      <c r="C66" s="14"/>
      <c r="D66" s="16"/>
      <c r="E66" s="14"/>
      <c r="F66" s="14"/>
      <c r="G66" s="14"/>
      <c r="H66" s="14"/>
      <c r="I66" s="14"/>
      <c r="J66" s="12"/>
      <c r="K66" s="14"/>
      <c r="L66" s="15"/>
      <c r="M66" s="14"/>
      <c r="N66" s="14"/>
    </row>
    <row r="67" spans="1:14" ht="14.25" customHeight="1">
      <c r="A67" s="22"/>
      <c r="B67" s="23"/>
      <c r="C67" s="24" t="s">
        <v>150</v>
      </c>
      <c r="D67" s="25"/>
      <c r="E67" s="23"/>
      <c r="F67" s="14"/>
      <c r="G67" s="14"/>
      <c r="H67" s="83" t="s">
        <v>1</v>
      </c>
      <c r="I67" s="83"/>
      <c r="J67" s="83"/>
      <c r="K67" s="83"/>
      <c r="L67" s="15"/>
      <c r="M67" s="14"/>
      <c r="N67" s="14"/>
    </row>
    <row r="68" spans="1:14">
      <c r="A68" s="26" t="s">
        <v>151</v>
      </c>
      <c r="B68" s="27"/>
      <c r="C68" s="26" t="s">
        <v>152</v>
      </c>
      <c r="D68" s="28" t="s">
        <v>153</v>
      </c>
      <c r="E68" s="28" t="s">
        <v>154</v>
      </c>
      <c r="F68" s="14"/>
      <c r="G68" s="14"/>
      <c r="H68" s="83" t="s">
        <v>173</v>
      </c>
      <c r="I68" s="84"/>
      <c r="J68" s="84"/>
      <c r="K68" s="84"/>
      <c r="L68" s="15"/>
      <c r="M68" s="14"/>
      <c r="N68" s="14"/>
    </row>
    <row r="69" spans="1:14" ht="25.5">
      <c r="A69" s="29">
        <v>1</v>
      </c>
      <c r="B69" s="30"/>
      <c r="C69" s="29" t="s">
        <v>155</v>
      </c>
      <c r="D69" s="31" t="s">
        <v>156</v>
      </c>
      <c r="E69" s="32">
        <v>4.68</v>
      </c>
      <c r="F69" s="14"/>
      <c r="G69" s="14"/>
      <c r="H69" s="84"/>
      <c r="I69" s="84"/>
      <c r="J69" s="84"/>
      <c r="K69" s="84"/>
      <c r="L69" s="15"/>
      <c r="M69" s="14"/>
      <c r="N69" s="14"/>
    </row>
    <row r="70" spans="1:14">
      <c r="A70" s="29">
        <v>2</v>
      </c>
      <c r="B70" s="30"/>
      <c r="C70" s="29" t="s">
        <v>157</v>
      </c>
      <c r="D70" s="31" t="s">
        <v>158</v>
      </c>
      <c r="E70" s="32">
        <v>0.4</v>
      </c>
      <c r="F70" s="14"/>
      <c r="G70" s="14"/>
      <c r="H70" s="84"/>
      <c r="I70" s="84"/>
      <c r="J70" s="84"/>
      <c r="K70" s="84"/>
      <c r="L70" s="15"/>
      <c r="M70" s="14"/>
      <c r="N70" s="14"/>
    </row>
    <row r="71" spans="1:14" ht="25.5">
      <c r="A71" s="29">
        <v>3</v>
      </c>
      <c r="B71" s="30"/>
      <c r="C71" s="29" t="s">
        <v>159</v>
      </c>
      <c r="D71" s="31" t="s">
        <v>160</v>
      </c>
      <c r="E71" s="32">
        <v>1.27</v>
      </c>
      <c r="F71" s="14"/>
      <c r="G71" s="14"/>
      <c r="H71" s="84"/>
      <c r="I71" s="84"/>
      <c r="J71" s="84"/>
      <c r="K71" s="84"/>
      <c r="L71" s="15"/>
      <c r="M71" s="14"/>
      <c r="N71" s="14"/>
    </row>
    <row r="72" spans="1:14">
      <c r="A72" s="29">
        <v>4</v>
      </c>
      <c r="B72" s="30"/>
      <c r="C72" s="29" t="s">
        <v>161</v>
      </c>
      <c r="D72" s="31" t="s">
        <v>162</v>
      </c>
      <c r="E72" s="32">
        <v>0.4</v>
      </c>
      <c r="F72" s="14"/>
      <c r="G72" s="14"/>
      <c r="H72" s="60"/>
      <c r="I72" s="60"/>
      <c r="J72" s="60"/>
      <c r="K72" s="60"/>
      <c r="L72" s="15"/>
      <c r="M72" s="14"/>
      <c r="N72" s="14"/>
    </row>
    <row r="73" spans="1:14" ht="25.5">
      <c r="A73" s="29">
        <v>5</v>
      </c>
      <c r="B73" s="30"/>
      <c r="C73" s="29" t="s">
        <v>163</v>
      </c>
      <c r="D73" s="31" t="s">
        <v>164</v>
      </c>
      <c r="E73" s="32">
        <v>1.23</v>
      </c>
      <c r="F73" s="14"/>
      <c r="G73" s="14"/>
      <c r="H73" s="60"/>
      <c r="I73" s="60"/>
      <c r="J73" s="60"/>
      <c r="K73" s="60"/>
      <c r="L73" s="15"/>
      <c r="M73" s="14"/>
      <c r="N73" s="14"/>
    </row>
    <row r="74" spans="1:14">
      <c r="A74" s="29">
        <v>6</v>
      </c>
      <c r="B74" s="30"/>
      <c r="C74" s="29" t="s">
        <v>165</v>
      </c>
      <c r="D74" s="31" t="s">
        <v>166</v>
      </c>
      <c r="E74" s="32">
        <v>7.4</v>
      </c>
      <c r="F74" s="14"/>
      <c r="G74" s="14"/>
      <c r="H74" s="60"/>
      <c r="I74" s="60"/>
      <c r="J74" s="60"/>
      <c r="K74" s="60"/>
      <c r="L74" s="15"/>
      <c r="M74" s="14"/>
      <c r="N74" s="14"/>
    </row>
    <row r="75" spans="1:14">
      <c r="A75" s="29">
        <v>7</v>
      </c>
      <c r="B75" s="30"/>
      <c r="C75" s="29" t="s">
        <v>167</v>
      </c>
      <c r="D75" s="79" t="s">
        <v>168</v>
      </c>
      <c r="E75" s="32">
        <v>3</v>
      </c>
      <c r="F75" s="14"/>
      <c r="G75" s="14"/>
      <c r="H75" s="60"/>
      <c r="I75" s="60"/>
      <c r="J75" s="60"/>
      <c r="K75" s="60"/>
      <c r="L75" s="15"/>
      <c r="M75" s="14"/>
      <c r="N75" s="14"/>
    </row>
    <row r="76" spans="1:14">
      <c r="A76" s="29">
        <v>8</v>
      </c>
      <c r="B76" s="30"/>
      <c r="C76" s="29" t="s">
        <v>169</v>
      </c>
      <c r="D76" s="80"/>
      <c r="E76" s="32">
        <v>0.65</v>
      </c>
      <c r="F76" s="14"/>
      <c r="G76" s="14"/>
      <c r="H76" s="60"/>
      <c r="I76" s="60"/>
      <c r="J76" s="60"/>
      <c r="K76" s="60"/>
      <c r="L76" s="15"/>
      <c r="M76" s="14"/>
      <c r="N76" s="14"/>
    </row>
    <row r="77" spans="1:14">
      <c r="A77" s="29">
        <v>9</v>
      </c>
      <c r="B77" s="30"/>
      <c r="C77" s="29" t="s">
        <v>170</v>
      </c>
      <c r="D77" s="81"/>
      <c r="E77" s="32">
        <v>3.5</v>
      </c>
      <c r="F77" s="14"/>
      <c r="G77" s="14"/>
      <c r="H77" s="60"/>
      <c r="I77" s="60"/>
      <c r="J77" s="60"/>
      <c r="K77" s="60"/>
      <c r="L77" s="15"/>
      <c r="M77" s="14"/>
      <c r="N77" s="14"/>
    </row>
    <row r="78" spans="1:14">
      <c r="A78" s="29"/>
      <c r="B78" s="30"/>
      <c r="C78" s="33" t="s">
        <v>171</v>
      </c>
      <c r="D78" s="34"/>
      <c r="E78" s="35">
        <v>24.996972374798034</v>
      </c>
      <c r="F78" s="14"/>
      <c r="G78" s="14"/>
      <c r="H78" s="60"/>
      <c r="I78" s="60"/>
      <c r="J78" s="60"/>
      <c r="K78" s="60"/>
      <c r="L78" s="15"/>
      <c r="M78" s="14"/>
      <c r="N78" s="14"/>
    </row>
    <row r="79" spans="1:14">
      <c r="A79" s="82" t="s">
        <v>172</v>
      </c>
      <c r="B79" s="82"/>
      <c r="C79" s="82"/>
      <c r="D79" s="82"/>
      <c r="E79" s="36"/>
      <c r="F79" s="14"/>
      <c r="G79" s="14"/>
      <c r="H79" s="60"/>
      <c r="I79" s="60"/>
      <c r="J79" s="60"/>
      <c r="K79" s="60"/>
      <c r="L79" s="15"/>
      <c r="M79" s="14"/>
      <c r="N79" s="14"/>
    </row>
    <row r="80" spans="1:14">
      <c r="A80" s="14"/>
      <c r="B80" s="14"/>
      <c r="C80" s="14"/>
      <c r="D80" s="16"/>
      <c r="E80" s="14"/>
      <c r="F80" s="14"/>
      <c r="G80" s="14"/>
      <c r="H80" s="60"/>
      <c r="I80" s="60"/>
      <c r="J80" s="60"/>
      <c r="K80" s="60"/>
      <c r="L80" s="15"/>
      <c r="M80" s="14"/>
      <c r="N80" s="14"/>
    </row>
    <row r="81" spans="1:14" ht="60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 ht="69.95" customHeight="1">
      <c r="A82" s="78" t="s">
        <v>182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</row>
  </sheetData>
  <mergeCells count="31">
    <mergeCell ref="A65:C65"/>
    <mergeCell ref="J65:K65"/>
    <mergeCell ref="L65:N65"/>
    <mergeCell ref="A82:N82"/>
    <mergeCell ref="D75:D77"/>
    <mergeCell ref="A79:D79"/>
    <mergeCell ref="H68:K71"/>
    <mergeCell ref="H67:K67"/>
    <mergeCell ref="A63:C63"/>
    <mergeCell ref="J63:K63"/>
    <mergeCell ref="L63:N63"/>
    <mergeCell ref="A64:C64"/>
    <mergeCell ref="J64:K64"/>
    <mergeCell ref="L64:N64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fitToHeight="0" orientation="landscape" r:id="rId1"/>
  <headerFooter>
    <oddHeader>&amp;L &amp;CUFSM
CNPJ: 95.591.764/0001-05 &amp;R</oddHeader>
    <oddFooter>&amp;L &amp;CAvenida Roraima Cidade Universitária - Camobi - Santa Maria / RS
(55) 9966-28508 / pedro.junior@ufsm.br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="115" zoomScaleNormal="100" zoomScaleSheetLayoutView="115" workbookViewId="0">
      <selection activeCell="F3" sqref="F3"/>
    </sheetView>
  </sheetViews>
  <sheetFormatPr defaultRowHeight="12.75"/>
  <cols>
    <col min="1" max="1" width="2.375" style="55" customWidth="1"/>
    <col min="2" max="2" width="23.5" style="56" customWidth="1"/>
    <col min="3" max="3" width="7.875" style="57" customWidth="1"/>
    <col min="4" max="4" width="8.125" style="55" customWidth="1"/>
    <col min="5" max="5" width="9" style="55"/>
    <col min="6" max="6" width="9.375" style="49" customWidth="1"/>
    <col min="7" max="7" width="10.25" style="53" customWidth="1"/>
    <col min="8" max="8" width="10.125" style="53" bestFit="1" customWidth="1"/>
    <col min="9" max="16384" width="9" style="53"/>
  </cols>
  <sheetData>
    <row r="1" spans="1:6" s="37" customFormat="1" ht="15.75" customHeight="1">
      <c r="A1" s="85" t="s">
        <v>174</v>
      </c>
      <c r="B1" s="86"/>
      <c r="C1" s="86"/>
      <c r="D1" s="86"/>
      <c r="E1" s="86"/>
      <c r="F1" s="87"/>
    </row>
    <row r="2" spans="1:6" s="37" customFormat="1" ht="15" customHeight="1">
      <c r="A2" s="88"/>
      <c r="B2" s="89"/>
      <c r="C2" s="89"/>
      <c r="D2" s="89"/>
      <c r="E2" s="89"/>
      <c r="F2" s="58"/>
    </row>
    <row r="3" spans="1:6" s="41" customFormat="1" ht="18" customHeight="1">
      <c r="A3" s="38" t="s">
        <v>175</v>
      </c>
      <c r="B3" s="39" t="s">
        <v>176</v>
      </c>
      <c r="C3" s="39" t="s">
        <v>177</v>
      </c>
      <c r="D3" s="39" t="s">
        <v>178</v>
      </c>
      <c r="E3" s="39" t="s">
        <v>179</v>
      </c>
      <c r="F3" s="40" t="s">
        <v>171</v>
      </c>
    </row>
    <row r="4" spans="1:6" s="43" customFormat="1" ht="17.25" customHeight="1">
      <c r="A4" s="90">
        <v>1</v>
      </c>
      <c r="B4" s="91" t="str">
        <f>'Orçamento Sintético'!D6</f>
        <v>SERVIÇOS INICIAIS</v>
      </c>
      <c r="C4" s="42">
        <v>0.3</v>
      </c>
      <c r="D4" s="42">
        <v>0.3</v>
      </c>
      <c r="E4" s="42">
        <v>0.4</v>
      </c>
      <c r="F4" s="42">
        <f>SUM(C4:E4)</f>
        <v>1</v>
      </c>
    </row>
    <row r="5" spans="1:6" s="43" customFormat="1" ht="18" customHeight="1">
      <c r="A5" s="90"/>
      <c r="B5" s="91"/>
      <c r="C5" s="44">
        <f>C4*$F$5</f>
        <v>29651.976000000002</v>
      </c>
      <c r="D5" s="44">
        <f>D4*$F$5</f>
        <v>29651.976000000002</v>
      </c>
      <c r="E5" s="44">
        <f>E4*$F$5</f>
        <v>39535.968000000008</v>
      </c>
      <c r="F5" s="45">
        <f>'Orçamento Sintético'!M6</f>
        <v>98839.920000000013</v>
      </c>
    </row>
    <row r="6" spans="1:6" s="43" customFormat="1" ht="14.25" customHeight="1">
      <c r="A6" s="90">
        <v>2</v>
      </c>
      <c r="B6" s="91" t="str">
        <f>'Orçamento Sintético'!D18</f>
        <v>DEMOLIÇÕES/REMOÇÕES</v>
      </c>
      <c r="C6" s="42">
        <v>0.4</v>
      </c>
      <c r="D6" s="42">
        <v>0.3</v>
      </c>
      <c r="E6" s="42">
        <v>0.3</v>
      </c>
      <c r="F6" s="42">
        <f>SUM(C6:E6)</f>
        <v>1</v>
      </c>
    </row>
    <row r="7" spans="1:6" s="43" customFormat="1" ht="14.25" customHeight="1">
      <c r="A7" s="90"/>
      <c r="B7" s="91"/>
      <c r="C7" s="44">
        <f>C6*$F$7</f>
        <v>23022.216</v>
      </c>
      <c r="D7" s="44">
        <f>D6*$F$7</f>
        <v>17266.661999999997</v>
      </c>
      <c r="E7" s="44">
        <f>E6*$F$7</f>
        <v>17266.661999999997</v>
      </c>
      <c r="F7" s="45">
        <f>'Orçamento Sintético'!M18</f>
        <v>57555.539999999994</v>
      </c>
    </row>
    <row r="8" spans="1:6" s="46" customFormat="1" ht="18" customHeight="1">
      <c r="A8" s="90">
        <v>3</v>
      </c>
      <c r="B8" s="91" t="str">
        <f>'Orçamento Sintético'!D28</f>
        <v>COBERTURA</v>
      </c>
      <c r="C8" s="42">
        <v>0.4</v>
      </c>
      <c r="D8" s="42">
        <v>0.3</v>
      </c>
      <c r="E8" s="42">
        <v>0.3</v>
      </c>
      <c r="F8" s="42">
        <f>SUM(C8:E8)</f>
        <v>1</v>
      </c>
    </row>
    <row r="9" spans="1:6" s="46" customFormat="1" ht="16.5" customHeight="1">
      <c r="A9" s="90"/>
      <c r="B9" s="91"/>
      <c r="C9" s="44">
        <f>C8*$F$9</f>
        <v>247888.38800000001</v>
      </c>
      <c r="D9" s="44">
        <f>D8*$F$9</f>
        <v>185916.291</v>
      </c>
      <c r="E9" s="44">
        <f>E8*$F$9</f>
        <v>185916.291</v>
      </c>
      <c r="F9" s="45">
        <f>'Orçamento Sintético'!M28</f>
        <v>619720.97</v>
      </c>
    </row>
    <row r="10" spans="1:6" s="46" customFormat="1" ht="16.5" customHeight="1">
      <c r="A10" s="90">
        <v>4</v>
      </c>
      <c r="B10" s="91" t="str">
        <f>'Orçamento Sintético'!D47</f>
        <v>IMPERMEABILIZAÇÃO</v>
      </c>
      <c r="C10" s="42">
        <v>0.3</v>
      </c>
      <c r="D10" s="42">
        <v>0.3</v>
      </c>
      <c r="E10" s="42">
        <v>0.4</v>
      </c>
      <c r="F10" s="42">
        <f>SUM(D10:E10)</f>
        <v>0.7</v>
      </c>
    </row>
    <row r="11" spans="1:6" s="46" customFormat="1" ht="15.75" customHeight="1">
      <c r="A11" s="90"/>
      <c r="B11" s="91"/>
      <c r="C11" s="44">
        <f>C10*$F$11</f>
        <v>40431.995999999999</v>
      </c>
      <c r="D11" s="44">
        <f>D10*$F$11</f>
        <v>40431.995999999999</v>
      </c>
      <c r="E11" s="44">
        <f>E10*$F$11</f>
        <v>53909.328000000009</v>
      </c>
      <c r="F11" s="45">
        <f>'Orçamento Sintético'!M47</f>
        <v>134773.32</v>
      </c>
    </row>
    <row r="12" spans="1:6" s="46" customFormat="1" ht="15" customHeight="1">
      <c r="A12" s="90">
        <v>5</v>
      </c>
      <c r="B12" s="91" t="str">
        <f>'Orçamento Sintético'!D50</f>
        <v>REVESTIMENTO</v>
      </c>
      <c r="C12" s="42">
        <v>0</v>
      </c>
      <c r="D12" s="42">
        <v>0.7</v>
      </c>
      <c r="E12" s="42">
        <v>0.3</v>
      </c>
      <c r="F12" s="42">
        <f>SUM(C12:E12)</f>
        <v>1</v>
      </c>
    </row>
    <row r="13" spans="1:6" s="46" customFormat="1" ht="15.75" customHeight="1">
      <c r="A13" s="90"/>
      <c r="B13" s="91"/>
      <c r="C13" s="44">
        <f>C12*$F$13</f>
        <v>0</v>
      </c>
      <c r="D13" s="44">
        <f>D12*$F$13</f>
        <v>5793.9</v>
      </c>
      <c r="E13" s="44">
        <f>E12*$F$13</f>
        <v>2483.1</v>
      </c>
      <c r="F13" s="45">
        <f>'Orçamento Sintético'!M50</f>
        <v>8277</v>
      </c>
    </row>
    <row r="14" spans="1:6" s="46" customFormat="1" ht="18" customHeight="1">
      <c r="A14" s="90">
        <v>6</v>
      </c>
      <c r="B14" s="91" t="str">
        <f>'Orçamento Sintético'!D53</f>
        <v>PINTURA</v>
      </c>
      <c r="C14" s="42">
        <v>0</v>
      </c>
      <c r="D14" s="42">
        <v>0</v>
      </c>
      <c r="E14" s="42">
        <v>1</v>
      </c>
      <c r="F14" s="42">
        <f>SUM(C14:E14)</f>
        <v>1</v>
      </c>
    </row>
    <row r="15" spans="1:6" s="46" customFormat="1" ht="16.5" customHeight="1">
      <c r="A15" s="90"/>
      <c r="B15" s="91"/>
      <c r="C15" s="44">
        <f>C14*$F$15</f>
        <v>0</v>
      </c>
      <c r="D15" s="44">
        <f>D14*$F$15</f>
        <v>0</v>
      </c>
      <c r="E15" s="44">
        <f>E14*$F$15</f>
        <v>3117</v>
      </c>
      <c r="F15" s="45">
        <f>'Orçamento Sintético'!M53</f>
        <v>3117</v>
      </c>
    </row>
    <row r="16" spans="1:6" s="46" customFormat="1" ht="16.5" customHeight="1">
      <c r="A16" s="90">
        <v>7</v>
      </c>
      <c r="B16" s="91" t="str">
        <f>'Orçamento Sintético'!D56</f>
        <v>ESQUADRIAS</v>
      </c>
      <c r="C16" s="42">
        <v>0</v>
      </c>
      <c r="D16" s="42">
        <v>0</v>
      </c>
      <c r="E16" s="42">
        <v>1</v>
      </c>
      <c r="F16" s="42">
        <f>SUM(D16:E16)</f>
        <v>1</v>
      </c>
    </row>
    <row r="17" spans="1:8" s="46" customFormat="1" ht="15.75" customHeight="1">
      <c r="A17" s="90"/>
      <c r="B17" s="91"/>
      <c r="C17" s="44">
        <f>C16*$F$17</f>
        <v>0</v>
      </c>
      <c r="D17" s="44">
        <f>D16*$F$17</f>
        <v>0</v>
      </c>
      <c r="E17" s="44">
        <f>E16*$F$17</f>
        <v>4144.5</v>
      </c>
      <c r="F17" s="45">
        <f>'Orçamento Sintético'!M56</f>
        <v>4144.5</v>
      </c>
    </row>
    <row r="18" spans="1:8" s="46" customFormat="1" ht="15" customHeight="1">
      <c r="A18" s="90">
        <v>8</v>
      </c>
      <c r="B18" s="91" t="str">
        <f>'Orçamento Sintético'!D59</f>
        <v>SERVIÇOS FINAIS</v>
      </c>
      <c r="C18" s="42">
        <v>0</v>
      </c>
      <c r="D18" s="42">
        <v>0</v>
      </c>
      <c r="E18" s="42">
        <v>1</v>
      </c>
      <c r="F18" s="42">
        <f>SUM(C18:E18)</f>
        <v>1</v>
      </c>
    </row>
    <row r="19" spans="1:8" s="46" customFormat="1" ht="15.75" customHeight="1">
      <c r="A19" s="90"/>
      <c r="B19" s="91"/>
      <c r="C19" s="44">
        <f>C18*$F$19</f>
        <v>0</v>
      </c>
      <c r="D19" s="44">
        <f>D18*$F$19</f>
        <v>0</v>
      </c>
      <c r="E19" s="44">
        <f>E18*$F$19</f>
        <v>6869.07</v>
      </c>
      <c r="F19" s="45">
        <f>'Orçamento Sintético'!M59</f>
        <v>6869.07</v>
      </c>
    </row>
    <row r="20" spans="1:8" s="46" customFormat="1" ht="18" customHeight="1">
      <c r="A20" s="47"/>
      <c r="B20" s="47"/>
      <c r="C20" s="48">
        <f>C5+C7+C9+C11+C13+C15+C17+C19</f>
        <v>340994.576</v>
      </c>
      <c r="D20" s="48">
        <f>D5+D7+D9+D11+D13+D15+D17+D19</f>
        <v>279060.82500000001</v>
      </c>
      <c r="E20" s="48">
        <f>E5+E7+E9+E11+E13+E15+E17+E19</f>
        <v>313241.91899999999</v>
      </c>
      <c r="F20" s="48">
        <f>F5+F7+F9+F11+F13+F15+F17+F19</f>
        <v>933297.32</v>
      </c>
      <c r="G20" s="49"/>
    </row>
    <row r="21" spans="1:8">
      <c r="A21" s="92" t="s">
        <v>180</v>
      </c>
      <c r="B21" s="92"/>
      <c r="C21" s="50"/>
      <c r="D21" s="51"/>
      <c r="E21" s="51"/>
      <c r="F21" s="52">
        <f>C20+D20+E20</f>
        <v>933297.32000000007</v>
      </c>
      <c r="H21" s="54"/>
    </row>
    <row r="23" spans="1:8" ht="12.75" customHeight="1">
      <c r="F23" s="59"/>
    </row>
  </sheetData>
  <mergeCells count="19">
    <mergeCell ref="A21:B21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1:F1"/>
    <mergeCell ref="A2:E2"/>
    <mergeCell ref="A4:A5"/>
    <mergeCell ref="B4:B5"/>
    <mergeCell ref="A6:A7"/>
    <mergeCell ref="B6:B7"/>
  </mergeCells>
  <pageMargins left="1.299212598425197" right="0.59055118110236227" top="0.39370078740157483" bottom="0.39370078740157483" header="0.11811023622047245" footer="0.1968503937007874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Eleusa</cp:lastModifiedBy>
  <cp:revision>0</cp:revision>
  <dcterms:created xsi:type="dcterms:W3CDTF">2024-08-20T00:10:25Z</dcterms:created>
  <dcterms:modified xsi:type="dcterms:W3CDTF">2024-08-26T12:14:57Z</dcterms:modified>
</cp:coreProperties>
</file>